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760" windowHeight="4815" activeTab="0"/>
  </bookViews>
  <sheets>
    <sheet name="ENSINO MEDIO" sheetId="1" r:id="rId1"/>
  </sheets>
  <definedNames>
    <definedName name="_ENC3">'ENSINO MEDIO'!$AO$152</definedName>
    <definedName name="_NP1">'ENSINO MEDIO'!$D$65</definedName>
    <definedName name="_np2">'ENSINO MEDIO'!$J$65</definedName>
    <definedName name="_np3">'ENSINO MEDIO'!$P$65</definedName>
    <definedName name="_np4">'ENSINO MEDIO'!$V$65</definedName>
    <definedName name="_np5">'ENSINO MEDIO'!$AB$65</definedName>
    <definedName name="_np6">'ENSINO MEDIO'!$AH$65</definedName>
    <definedName name="_np7">'ENSINO MEDIO'!$AN$65</definedName>
    <definedName name="_OBS3">'ENSINO MEDIO'!$AP$154</definedName>
    <definedName name="_rec1">'ENSINO MEDIO'!$G$65</definedName>
    <definedName name="_rec2">'ENSINO MEDIO'!$M$65</definedName>
    <definedName name="_rec3">'ENSINO MEDIO'!$S$65</definedName>
    <definedName name="_rec4">'ENSINO MEDIO'!$Y$65</definedName>
    <definedName name="_rec5">'ENSINO MEDIO'!$AE$65</definedName>
    <definedName name="_rec6">'ENSINO MEDIO'!$AK$65</definedName>
    <definedName name="_rec7">'ENSINO MEDIO'!$AQ$65</definedName>
    <definedName name="ANO">'ENSINO MEDIO'!$AZ$5</definedName>
    <definedName name="ANOENT">'ENSINO MEDIO'!$M$5</definedName>
    <definedName name="AREA">'ENSINO MEDIO'!$E$3</definedName>
    <definedName name="_xlnm.Print_Area" localSheetId="0">'ENSINO MEDIO'!$A$1:$BO$218</definedName>
    <definedName name="aulasP">'ENSINO MEDIO'!$BJ$3</definedName>
    <definedName name="aup">'ENSINO MEDIO'!$H$3</definedName>
    <definedName name="BIM">'ENSINO MEDIO'!$BO$5</definedName>
    <definedName name="CH">'ENSINO MEDIO'!$AH$5</definedName>
    <definedName name="CHOR">'ENSINO MEDIO'!$AK$5</definedName>
    <definedName name="CHORDISC">'ENSINO MEDIO'!$AO$3</definedName>
    <definedName name="Coord">'ENSINO MEDIO'!$BQ$1</definedName>
    <definedName name="CURSO">'ENSINO MEDIO'!$AS$1</definedName>
    <definedName name="DISC">'ENSINO MEDIO'!$K$1</definedName>
    <definedName name="ENC">'ENSINO MEDIO'!#REF!</definedName>
    <definedName name="MediaNota">'ENSINO MEDIO'!$BV$5</definedName>
    <definedName name="MODULO">'ENSINO MEDIO'!$AS$2</definedName>
    <definedName name="OBS">'ENSINO MEDIO'!#REF!</definedName>
    <definedName name="PROF">'ENSINO MEDIO'!$K$2</definedName>
    <definedName name="SERIE">'ENSINO MEDIO'!$H$5</definedName>
    <definedName name="TURM">'ENSINO MEDIO'!$K$3</definedName>
    <definedName name="turma">'ENSINO MEDIO'!$Q$5</definedName>
  </definedNames>
  <calcPr fullCalcOnLoad="1"/>
</workbook>
</file>

<file path=xl/sharedStrings.xml><?xml version="1.0" encoding="utf-8"?>
<sst xmlns="http://schemas.openxmlformats.org/spreadsheetml/2006/main" count="379" uniqueCount="238">
  <si>
    <t>Serviço Público Federal</t>
  </si>
  <si>
    <t>Disciplina:</t>
  </si>
  <si>
    <t xml:space="preserve">Curso: </t>
  </si>
  <si>
    <t>Professor:</t>
  </si>
  <si>
    <t>Aulas Previstas:</t>
  </si>
  <si>
    <t>H/a</t>
  </si>
  <si>
    <t>DIÁRIO DE CLASSE</t>
  </si>
  <si>
    <t>Turma:</t>
  </si>
  <si>
    <t>Ano Letivo:</t>
  </si>
  <si>
    <t>Nº</t>
  </si>
  <si>
    <t>MAT</t>
  </si>
  <si>
    <t>NOME DO ALUNO</t>
  </si>
  <si>
    <t>Faltas</t>
  </si>
  <si>
    <t>Nãulas</t>
  </si>
  <si>
    <t>Aulas Dadas</t>
  </si>
  <si>
    <t>S_Aulas</t>
  </si>
  <si>
    <t>S_Falt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</si>
  <si>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</si>
  <si>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</si>
  <si>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</si>
  <si>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</si>
  <si>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</si>
  <si>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</si>
  <si>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</si>
  <si>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</si>
  <si>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</si>
  <si>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</si>
  <si>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</si>
  <si>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</si>
  <si>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</si>
  <si>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</si>
  <si>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</si>
  <si>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</si>
  <si>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</si>
  <si>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</si>
  <si>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</si>
  <si>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</si>
  <si>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</si>
  <si>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</si>
  <si>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</si>
  <si>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</si>
  <si>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AVALIAÇÕES</t>
  </si>
  <si>
    <t>Pontos</t>
  </si>
  <si>
    <t>Dados</t>
  </si>
  <si>
    <t>Recup.</t>
  </si>
  <si>
    <t>Final</t>
  </si>
  <si>
    <t>MÉDIA</t>
  </si>
  <si>
    <t>Total Faltas</t>
  </si>
  <si>
    <t>SITUAÇÃO</t>
  </si>
  <si>
    <t>CONTROLE DE NOTAS (MÉDIA)</t>
  </si>
  <si>
    <t>FINAL</t>
  </si>
  <si>
    <t>F-final</t>
  </si>
  <si>
    <t>RESULTADOS</t>
  </si>
  <si>
    <t>NP1</t>
  </si>
  <si>
    <t>RNP1</t>
  </si>
  <si>
    <t>NP2</t>
  </si>
  <si>
    <t>RNP2</t>
  </si>
  <si>
    <t>NP3</t>
  </si>
  <si>
    <t>RNP3</t>
  </si>
  <si>
    <t>NP4</t>
  </si>
  <si>
    <t>RNP4</t>
  </si>
  <si>
    <t>NP5</t>
  </si>
  <si>
    <t>RNP5</t>
  </si>
  <si>
    <t>NP6</t>
  </si>
  <si>
    <t>RNP6</t>
  </si>
  <si>
    <t>NP7</t>
  </si>
  <si>
    <t>RNP7</t>
  </si>
  <si>
    <t>N1REAL</t>
  </si>
  <si>
    <t>R1REAL</t>
  </si>
  <si>
    <t>N2REAL</t>
  </si>
  <si>
    <t>R2REAL</t>
  </si>
  <si>
    <t>N3REAL</t>
  </si>
  <si>
    <t>R3REAL</t>
  </si>
  <si>
    <t>N4REAL</t>
  </si>
  <si>
    <t>R4REAL</t>
  </si>
  <si>
    <t>N5REAL</t>
  </si>
  <si>
    <t>R5REAL</t>
  </si>
  <si>
    <t>N6REAL</t>
  </si>
  <si>
    <t>R6REAL</t>
  </si>
  <si>
    <t>N7REAL</t>
  </si>
  <si>
    <t>R7REAL</t>
  </si>
  <si>
    <t>P1R</t>
  </si>
  <si>
    <t>R1R</t>
  </si>
  <si>
    <t>P2R</t>
  </si>
  <si>
    <t>R2R</t>
  </si>
  <si>
    <t>P3R</t>
  </si>
  <si>
    <t>R3R</t>
  </si>
  <si>
    <t>P4R</t>
  </si>
  <si>
    <t>R4R</t>
  </si>
  <si>
    <t>P5R</t>
  </si>
  <si>
    <t>R5R</t>
  </si>
  <si>
    <t>P6R</t>
  </si>
  <si>
    <t>R6R</t>
  </si>
  <si>
    <t>P7R</t>
  </si>
  <si>
    <t>R7R</t>
  </si>
  <si>
    <t>COMP1</t>
  </si>
  <si>
    <t>COMP2</t>
  </si>
  <si>
    <t>COMP3</t>
  </si>
  <si>
    <t>COMP4</t>
  </si>
  <si>
    <t>COMP5</t>
  </si>
  <si>
    <t>COMP6</t>
  </si>
  <si>
    <t>COMP7</t>
  </si>
  <si>
    <t>Avalia1</t>
  </si>
  <si>
    <t>Avalia2</t>
  </si>
  <si>
    <t>Avalia3</t>
  </si>
  <si>
    <t>Avalia4</t>
  </si>
  <si>
    <t>Avalia5</t>
  </si>
  <si>
    <t>Avalia6</t>
  </si>
  <si>
    <t>Avalia7</t>
  </si>
  <si>
    <t>M_Notas</t>
  </si>
  <si>
    <t>S_M+Ponto</t>
  </si>
  <si>
    <t>MP=S_M+Rec</t>
  </si>
  <si>
    <t>ArredMF</t>
  </si>
  <si>
    <t>MF&lt;=10</t>
  </si>
  <si>
    <t>Mat</t>
  </si>
  <si>
    <t>Nome</t>
  </si>
  <si>
    <t>NomeNovo</t>
  </si>
  <si>
    <t>MEDIA</t>
  </si>
  <si>
    <t>FALTAS</t>
  </si>
  <si>
    <t>RESULTADO</t>
  </si>
  <si>
    <t>DIA/MÊS</t>
  </si>
  <si>
    <t>CONTEÚDO</t>
  </si>
  <si>
    <t>Aulas previstas:</t>
  </si>
  <si>
    <t>Aulas Dadas:</t>
  </si>
  <si>
    <t>Encerrado em:</t>
  </si>
  <si>
    <t>Observações:</t>
  </si>
  <si>
    <t>Média</t>
  </si>
  <si>
    <t>Total</t>
  </si>
  <si>
    <t>horas</t>
  </si>
  <si>
    <t>Professor(a)</t>
  </si>
  <si>
    <r>
      <t xml:space="preserve">Notas de 0 a 10 (  </t>
    </r>
    <r>
      <rPr>
        <sz val="10"/>
        <rFont val="Arial"/>
        <family val="2"/>
      </rPr>
      <t>[ 0 - 2,  0 - 4,  0 - 8,  0 - 10 ]</t>
    </r>
    <r>
      <rPr>
        <b/>
        <sz val="10"/>
        <rFont val="Arial"/>
        <family val="2"/>
      </rPr>
      <t xml:space="preserve">  )</t>
    </r>
  </si>
  <si>
    <t>Média (NOTA):</t>
  </si>
  <si>
    <t>Carga Horária da Disciplina:</t>
  </si>
  <si>
    <t/>
  </si>
  <si>
    <t>Carga H. do Curso Anual:</t>
  </si>
  <si>
    <t>Coordenador(a):</t>
  </si>
  <si>
    <t>25</t>
  </si>
  <si>
    <t>26</t>
  </si>
  <si>
    <t>27</t>
  </si>
  <si>
    <t>28</t>
  </si>
  <si>
    <t>29</t>
  </si>
  <si>
    <t>30</t>
  </si>
  <si>
    <t xml:space="preserve">Coordenador(a) de Ensino </t>
  </si>
  <si>
    <t>Ruy Albero Malegueiro</t>
  </si>
  <si>
    <r>
      <t xml:space="preserve">IFAM - </t>
    </r>
    <r>
      <rPr>
        <b/>
        <i/>
        <sz val="10"/>
        <rFont val="Arial"/>
        <family val="2"/>
      </rPr>
      <t>Campus</t>
    </r>
  </si>
  <si>
    <t>São Gabriel da Cachoeira</t>
  </si>
  <si>
    <t>Licenciatura Intercultural - habilitação em Física</t>
  </si>
  <si>
    <t>Língua portuguesa</t>
  </si>
  <si>
    <t>Semestre</t>
  </si>
  <si>
    <t>Mód.</t>
  </si>
  <si>
    <t>Alzira Castro Bitencourt</t>
  </si>
  <si>
    <t>Adilson de Jesus Sampaio Neves</t>
  </si>
  <si>
    <t>Abelardo Barão Penha</t>
  </si>
  <si>
    <t>Armindo Gomes de Souza</t>
  </si>
  <si>
    <t>Adenir Peinado Alberto</t>
  </si>
  <si>
    <t>Semestre:</t>
  </si>
  <si>
    <t>Mód.:</t>
  </si>
  <si>
    <t>Maria Zelinda Lima do Nascimento</t>
  </si>
  <si>
    <t>Bernardino Teixeira Almeida</t>
  </si>
  <si>
    <t>Barnabé Paz Néri</t>
  </si>
  <si>
    <t>Claudiomiro Cabral Lopes</t>
  </si>
  <si>
    <t>Damião Lelis Gonçalves</t>
  </si>
  <si>
    <t>Ester da Silva Gomes</t>
  </si>
  <si>
    <t>Edenilson Peinado Alberto</t>
  </si>
  <si>
    <t>Estevão Fontes Olímpio</t>
  </si>
  <si>
    <t>Fortunato Custódio Vicente</t>
  </si>
  <si>
    <t>Gabriel Nunes Jarumare</t>
  </si>
  <si>
    <t>Gelison Paulo Costa Aguiar</t>
  </si>
  <si>
    <t>Geraldo Fontes Olímpio</t>
  </si>
  <si>
    <t>Hernandes Ferreira Lima</t>
  </si>
  <si>
    <t xml:space="preserve">Hélio Moisés Amaral Castilho </t>
  </si>
  <si>
    <t>Janilton Ferreira Meirelles</t>
  </si>
  <si>
    <t>Junior Afonso Rezende Machado</t>
  </si>
  <si>
    <t>Jucimara Dias Vasques</t>
  </si>
  <si>
    <t>José Alexandre Alcântara Cordeiro</t>
  </si>
  <si>
    <t>José Maria Lopes Machado</t>
  </si>
  <si>
    <t>Jefferson Penha Barreto</t>
  </si>
  <si>
    <t>Lígia França Queiroz</t>
  </si>
  <si>
    <t xml:space="preserve">Lucilene de Braga da Silva  </t>
  </si>
  <si>
    <t>Maria Rosane dos Santos Araújo</t>
  </si>
  <si>
    <t>Martinho da Silva  Teixeira</t>
  </si>
  <si>
    <t>Maria Cibele Olegário Paiva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</si>
  <si>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</si>
  <si>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</si>
  <si>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</si>
  <si>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</si>
  <si>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</si>
  <si>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</si>
  <si>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</si>
  <si>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</si>
  <si>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</si>
  <si>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</si>
  <si>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</si>
  <si>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</si>
  <si>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</si>
  <si>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</si>
  <si>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</si>
  <si>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Maria Rosilene Prado Machado</t>
  </si>
  <si>
    <t>Maria Omilda Aguiar Caxias</t>
  </si>
  <si>
    <t>Nazaré de Jesus Plácido Cruz</t>
  </si>
  <si>
    <t>Natanael Paixão Baltazar</t>
  </si>
  <si>
    <t>Osmar Pedro Pimentel Aguiar</t>
  </si>
  <si>
    <t xml:space="preserve">Orlando José da Silva  </t>
  </si>
  <si>
    <t>Rosivaldo Lins de Oliveira</t>
  </si>
  <si>
    <t>Robson Cruz Salgado</t>
  </si>
  <si>
    <t>Rosilene Gama</t>
  </si>
  <si>
    <t>Saquel Lourenço Garcia</t>
  </si>
  <si>
    <t>Sandro Camico da Silva</t>
  </si>
  <si>
    <t>Sarney Barbosa Góis</t>
  </si>
  <si>
    <t>Salete Rodrigues Gomes</t>
  </si>
  <si>
    <t>Silvério Liberato Cardoso</t>
  </si>
  <si>
    <t>Valdemar Pereira Lins</t>
  </si>
  <si>
    <t>Vírgilia Aragua Almeida</t>
  </si>
  <si>
    <t xml:space="preserve">Juvêncio da Silva Cardoso </t>
  </si>
  <si>
    <t>Roberta Enir Faria Neves de Lima</t>
  </si>
  <si>
    <t>F</t>
  </si>
  <si>
    <t>Apresentação</t>
  </si>
  <si>
    <t>Apresentação dos objetivos da Língua Portuguesa na Licenciatura</t>
  </si>
  <si>
    <t>Tópicos a serem estudados em Língua Portuguesa</t>
  </si>
  <si>
    <t>Língua, Cultura e Sociedade: importância da comunicação</t>
  </si>
  <si>
    <t>Língua Cultura e Sociedade: variação de linguagem</t>
  </si>
  <si>
    <t>Língua Cultura e Sociedade: tradução</t>
  </si>
  <si>
    <t>Atividade escrita</t>
  </si>
  <si>
    <t xml:space="preserve">Mitos sobre a Língua Portuguesa, importância da linguagem, fatores que influenciam a língua, </t>
  </si>
  <si>
    <t xml:space="preserve">Níveis da fala, elementos da comunicação, funções da linguagem, </t>
  </si>
  <si>
    <t>Figuras de linguagem,  Denotação e conotação, Figuras semânticas, figuras fonéticas,</t>
  </si>
  <si>
    <t>fuguras sintáticas</t>
  </si>
  <si>
    <t>Noções de redação: Parágrafo padrão, tipos de texto, redação oficial, redação científica</t>
  </si>
  <si>
    <t>Produção textual</t>
  </si>
  <si>
    <t>Leitura e interpretação: orientações básicas, atividades escritas</t>
  </si>
  <si>
    <t>Tipos de textos científicos, linguagem de texto científico. Leitura e interpretação</t>
  </si>
  <si>
    <t>Escolha do livro de José de Alencar, tópicos sobre o autor, leitura do primeiro capítulo</t>
  </si>
  <si>
    <t>Nova ortografia</t>
  </si>
  <si>
    <t>Resenha do livro</t>
  </si>
  <si>
    <t>Atividade nova ortografia</t>
  </si>
  <si>
    <t>Encerramento</t>
  </si>
  <si>
    <t>28/janeiro/2012</t>
  </si>
  <si>
    <t>28 de janeiro 2012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</si>
</sst>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0000"/>
    <numFmt numFmtId="166" formatCode="#,##0.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0"/>
      <color indexed="62"/>
      <name val="Arial"/>
      <family val="2"/>
    </font>
    <font>
      <sz val="8"/>
      <color indexed="22"/>
      <name val="Times New Roman"/>
      <family val="1"/>
    </font>
    <font>
      <sz val="8"/>
      <color indexed="22"/>
      <name val="Arial"/>
      <family val="2"/>
    </font>
    <font>
      <sz val="6"/>
      <name val="Arial"/>
      <family val="2"/>
    </font>
    <font>
      <sz val="7.5"/>
      <color indexed="2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8.5"/>
      <color indexed="12"/>
      <name val="Arial"/>
      <family val="2"/>
    </font>
    <font>
      <sz val="7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12"/>
      <name val="Arial"/>
      <family val="2"/>
    </font>
    <font>
      <sz val="10"/>
      <color indexed="45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i/>
      <sz val="10"/>
      <name val="Arial"/>
      <family val="2"/>
    </font>
    <font>
      <sz val="9"/>
      <color indexed="12"/>
      <name val="Arial"/>
      <family val="2"/>
    </font>
    <font>
      <b/>
      <sz val="7"/>
      <color indexed="12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/>
      <top/>
      <bottom style="thin"/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4" borderId="0" xfId="0" applyFont="1" applyFill="1" applyBorder="1" applyAlignment="1" applyProtection="1">
      <alignment/>
      <protection hidden="1"/>
    </xf>
    <xf numFmtId="164" fontId="2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34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35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35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35" borderId="0" xfId="0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10" fillId="35" borderId="0" xfId="0" applyNumberFormat="1" applyFont="1" applyFill="1" applyBorder="1" applyAlignment="1">
      <alignment/>
    </xf>
    <xf numFmtId="49" fontId="18" fillId="35" borderId="0" xfId="0" applyNumberFormat="1" applyFont="1" applyFill="1" applyBorder="1" applyAlignment="1">
      <alignment/>
    </xf>
    <xf numFmtId="49" fontId="10" fillId="35" borderId="1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35" borderId="0" xfId="0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5" fontId="13" fillId="0" borderId="13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8" fillId="0" borderId="17" xfId="0" applyFont="1" applyBorder="1" applyAlignment="1">
      <alignment horizontal="left"/>
    </xf>
    <xf numFmtId="0" fontId="22" fillId="0" borderId="13" xfId="0" applyFont="1" applyBorder="1" applyAlignment="1">
      <alignment vertical="center"/>
    </xf>
    <xf numFmtId="0" fontId="23" fillId="0" borderId="13" xfId="0" applyFont="1" applyBorder="1" applyAlignment="1">
      <alignment horizontal="left" vertical="center" textRotation="90"/>
    </xf>
    <xf numFmtId="49" fontId="14" fillId="0" borderId="14" xfId="0" applyNumberFormat="1" applyFont="1" applyBorder="1" applyAlignment="1">
      <alignment horizontal="center" textRotation="90"/>
    </xf>
    <xf numFmtId="49" fontId="14" fillId="0" borderId="0" xfId="0" applyNumberFormat="1" applyFont="1" applyBorder="1" applyAlignment="1">
      <alignment horizontal="center" textRotation="90"/>
    </xf>
    <xf numFmtId="49" fontId="14" fillId="0" borderId="11" xfId="0" applyNumberFormat="1" applyFont="1" applyBorder="1" applyAlignment="1">
      <alignment horizontal="center" textRotation="90"/>
    </xf>
    <xf numFmtId="49" fontId="10" fillId="35" borderId="16" xfId="0" applyNumberFormat="1" applyFont="1" applyFill="1" applyBorder="1" applyAlignment="1">
      <alignment/>
    </xf>
    <xf numFmtId="49" fontId="10" fillId="35" borderId="17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16" fillId="36" borderId="0" xfId="0" applyFont="1" applyFill="1" applyBorder="1" applyAlignment="1">
      <alignment horizontal="left"/>
    </xf>
    <xf numFmtId="0" fontId="11" fillId="36" borderId="0" xfId="0" applyFont="1" applyFill="1" applyBorder="1" applyAlignment="1">
      <alignment horizontal="left"/>
    </xf>
    <xf numFmtId="0" fontId="11" fillId="36" borderId="0" xfId="0" applyFont="1" applyFill="1" applyBorder="1" applyAlignment="1">
      <alignment/>
    </xf>
    <xf numFmtId="0" fontId="2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49" fontId="20" fillId="0" borderId="13" xfId="0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5" fontId="13" fillId="0" borderId="13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164" fontId="27" fillId="0" borderId="0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 applyProtection="1">
      <alignment horizontal="center"/>
      <protection/>
    </xf>
    <xf numFmtId="0" fontId="29" fillId="0" borderId="13" xfId="48" applyFont="1" applyBorder="1" applyAlignment="1">
      <alignment vertical="top" wrapText="1"/>
      <protection/>
    </xf>
    <xf numFmtId="0" fontId="31" fillId="0" borderId="0" xfId="48" applyFont="1" applyAlignment="1">
      <alignment horizontal="center"/>
      <protection/>
    </xf>
    <xf numFmtId="0" fontId="18" fillId="0" borderId="0" xfId="0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20" fillId="0" borderId="13" xfId="0" applyFont="1" applyBorder="1" applyAlignment="1">
      <alignment vertical="center"/>
    </xf>
    <xf numFmtId="49" fontId="31" fillId="0" borderId="20" xfId="48" applyNumberFormat="1" applyFont="1" applyBorder="1" applyAlignment="1">
      <alignment horizontal="center" vertical="top" wrapText="1"/>
      <protection/>
    </xf>
    <xf numFmtId="49" fontId="30" fillId="0" borderId="20" xfId="48" applyNumberFormat="1" applyFont="1" applyBorder="1" applyAlignment="1">
      <alignment horizontal="center" vertical="top" wrapText="1"/>
      <protection/>
    </xf>
    <xf numFmtId="0" fontId="31" fillId="36" borderId="20" xfId="48" applyFont="1" applyFill="1" applyBorder="1" applyAlignment="1">
      <alignment horizontal="center" vertical="top" wrapText="1"/>
      <protection/>
    </xf>
    <xf numFmtId="49" fontId="30" fillId="0" borderId="20" xfId="0" applyNumberFormat="1" applyFont="1" applyBorder="1" applyAlignment="1">
      <alignment horizontal="center" vertical="top" wrapText="1"/>
    </xf>
    <xf numFmtId="49" fontId="29" fillId="0" borderId="20" xfId="0" applyNumberFormat="1" applyFont="1" applyBorder="1" applyAlignment="1">
      <alignment horizontal="center" vertical="top" wrapText="1"/>
    </xf>
    <xf numFmtId="49" fontId="29" fillId="0" borderId="20" xfId="0" applyNumberFormat="1" applyFont="1" applyBorder="1" applyAlignment="1" applyProtection="1">
      <alignment horizontal="center" vertical="top" wrapText="1"/>
      <protection/>
    </xf>
    <xf numFmtId="49" fontId="23" fillId="0" borderId="20" xfId="0" applyNumberFormat="1" applyFont="1" applyBorder="1" applyAlignment="1">
      <alignment horizontal="center" vertical="top" wrapText="1"/>
    </xf>
    <xf numFmtId="0" fontId="20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0" fillId="0" borderId="13" xfId="0" applyFont="1" applyBorder="1" applyAlignment="1">
      <alignment/>
    </xf>
    <xf numFmtId="164" fontId="24" fillId="0" borderId="20" xfId="0" applyNumberFormat="1" applyFont="1" applyFill="1" applyBorder="1" applyAlignment="1">
      <alignment horizontal="center"/>
    </xf>
    <xf numFmtId="164" fontId="24" fillId="0" borderId="18" xfId="0" applyNumberFormat="1" applyFont="1" applyFill="1" applyBorder="1" applyAlignment="1">
      <alignment horizontal="center"/>
    </xf>
    <xf numFmtId="1" fontId="13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64" fontId="24" fillId="0" borderId="19" xfId="0" applyNumberFormat="1" applyFont="1" applyFill="1" applyBorder="1" applyAlignment="1">
      <alignment horizontal="center"/>
    </xf>
    <xf numFmtId="1" fontId="13" fillId="0" borderId="19" xfId="0" applyNumberFormat="1" applyFont="1" applyBorder="1" applyAlignment="1">
      <alignment horizontal="center"/>
    </xf>
    <xf numFmtId="164" fontId="24" fillId="0" borderId="21" xfId="0" applyNumberFormat="1" applyFont="1" applyFill="1" applyBorder="1" applyAlignment="1">
      <alignment horizontal="center"/>
    </xf>
    <xf numFmtId="164" fontId="24" fillId="0" borderId="14" xfId="0" applyNumberFormat="1" applyFont="1" applyFill="1" applyBorder="1" applyAlignment="1">
      <alignment horizontal="center"/>
    </xf>
    <xf numFmtId="164" fontId="24" fillId="0" borderId="15" xfId="0" applyNumberFormat="1" applyFont="1" applyFill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0" fillId="0" borderId="13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vertical="top" wrapText="1"/>
    </xf>
    <xf numFmtId="0" fontId="35" fillId="0" borderId="13" xfId="0" applyFont="1" applyBorder="1" applyAlignment="1">
      <alignment/>
    </xf>
    <xf numFmtId="164" fontId="24" fillId="0" borderId="20" xfId="0" applyNumberFormat="1" applyFont="1" applyFill="1" applyBorder="1" applyAlignment="1">
      <alignment horizontal="center"/>
    </xf>
    <xf numFmtId="164" fontId="24" fillId="0" borderId="18" xfId="0" applyNumberFormat="1" applyFont="1" applyFill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/>
    </xf>
    <xf numFmtId="164" fontId="24" fillId="0" borderId="13" xfId="0" applyNumberFormat="1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49" fontId="18" fillId="3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1" fillId="0" borderId="22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164" fontId="11" fillId="0" borderId="23" xfId="0" applyNumberFormat="1" applyFont="1" applyFill="1" applyBorder="1" applyAlignment="1">
      <alignment horizontal="left"/>
    </xf>
    <xf numFmtId="164" fontId="11" fillId="0" borderId="11" xfId="0" applyNumberFormat="1" applyFon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1" fontId="0" fillId="0" borderId="24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right"/>
    </xf>
    <xf numFmtId="1" fontId="0" fillId="0" borderId="25" xfId="0" applyNumberFormat="1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16" fontId="20" fillId="0" borderId="13" xfId="0" applyNumberFormat="1" applyFont="1" applyFill="1" applyBorder="1" applyAlignment="1">
      <alignment horizontal="center"/>
    </xf>
    <xf numFmtId="49" fontId="20" fillId="0" borderId="13" xfId="0" applyNumberFormat="1" applyFont="1" applyFill="1" applyBorder="1" applyAlignment="1">
      <alignment horizontal="left"/>
    </xf>
    <xf numFmtId="16" fontId="10" fillId="36" borderId="22" xfId="0" applyNumberFormat="1" applyFont="1" applyFill="1" applyBorder="1" applyAlignment="1">
      <alignment horizontal="center"/>
    </xf>
    <xf numFmtId="16" fontId="10" fillId="36" borderId="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 vertical="center" textRotation="1"/>
    </xf>
    <xf numFmtId="49" fontId="19" fillId="0" borderId="14" xfId="0" applyNumberFormat="1" applyFont="1" applyFill="1" applyBorder="1" applyAlignment="1">
      <alignment horizontal="center" vertical="center" textRotation="1"/>
    </xf>
    <xf numFmtId="49" fontId="19" fillId="0" borderId="22" xfId="0" applyNumberFormat="1" applyFont="1" applyFill="1" applyBorder="1" applyAlignment="1">
      <alignment horizontal="center" vertical="center" textRotation="1"/>
    </xf>
    <xf numFmtId="49" fontId="19" fillId="0" borderId="0" xfId="0" applyNumberFormat="1" applyFont="1" applyFill="1" applyBorder="1" applyAlignment="1">
      <alignment horizontal="center" vertical="center" textRotation="1"/>
    </xf>
    <xf numFmtId="49" fontId="19" fillId="0" borderId="25" xfId="0" applyNumberFormat="1" applyFont="1" applyFill="1" applyBorder="1" applyAlignment="1">
      <alignment horizontal="center" vertical="center" textRotation="1"/>
    </xf>
    <xf numFmtId="0" fontId="15" fillId="3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 textRotation="1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33" fillId="0" borderId="26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28" xfId="0" applyFont="1" applyFill="1" applyBorder="1" applyAlignment="1">
      <alignment horizontal="left" vertical="top" wrapText="1"/>
    </xf>
    <xf numFmtId="16" fontId="10" fillId="36" borderId="23" xfId="0" applyNumberFormat="1" applyFont="1" applyFill="1" applyBorder="1" applyAlignment="1">
      <alignment horizontal="center"/>
    </xf>
    <xf numFmtId="16" fontId="10" fillId="36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26" xfId="0" applyFont="1" applyFill="1" applyBorder="1" applyAlignment="1">
      <alignment horizontal="left" vertical="top" wrapText="1"/>
    </xf>
    <xf numFmtId="0" fontId="20" fillId="0" borderId="27" xfId="0" applyFont="1" applyFill="1" applyBorder="1" applyAlignment="1">
      <alignment horizontal="left" vertical="top" wrapText="1"/>
    </xf>
    <xf numFmtId="0" fontId="20" fillId="0" borderId="28" xfId="0" applyFont="1" applyFill="1" applyBorder="1" applyAlignment="1">
      <alignment horizontal="left" vertical="top" wrapText="1"/>
    </xf>
    <xf numFmtId="49" fontId="10" fillId="35" borderId="0" xfId="0" applyNumberFormat="1" applyFont="1" applyFill="1" applyBorder="1" applyAlignment="1">
      <alignment/>
    </xf>
    <xf numFmtId="49" fontId="20" fillId="0" borderId="29" xfId="0" applyNumberFormat="1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 horizontal="left"/>
    </xf>
    <xf numFmtId="49" fontId="20" fillId="0" borderId="18" xfId="0" applyNumberFormat="1" applyFont="1" applyFill="1" applyBorder="1" applyAlignment="1">
      <alignment horizontal="left"/>
    </xf>
    <xf numFmtId="49" fontId="20" fillId="0" borderId="19" xfId="0" applyNumberFormat="1" applyFont="1" applyFill="1" applyBorder="1" applyAlignment="1">
      <alignment horizontal="left"/>
    </xf>
    <xf numFmtId="16" fontId="10" fillId="36" borderId="21" xfId="0" applyNumberFormat="1" applyFont="1" applyFill="1" applyBorder="1" applyAlignment="1">
      <alignment horizontal="center"/>
    </xf>
    <xf numFmtId="16" fontId="10" fillId="36" borderId="14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/>
    </xf>
    <xf numFmtId="49" fontId="10" fillId="35" borderId="15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left" vertical="top"/>
    </xf>
    <xf numFmtId="49" fontId="20" fillId="0" borderId="18" xfId="0" applyNumberFormat="1" applyFont="1" applyFill="1" applyBorder="1" applyAlignment="1">
      <alignment horizontal="left" vertical="top"/>
    </xf>
    <xf numFmtId="49" fontId="20" fillId="0" borderId="19" xfId="0" applyNumberFormat="1" applyFont="1" applyFill="1" applyBorder="1" applyAlignment="1">
      <alignment horizontal="left" vertical="top"/>
    </xf>
    <xf numFmtId="49" fontId="23" fillId="0" borderId="29" xfId="0" applyNumberFormat="1" applyFont="1" applyFill="1" applyBorder="1" applyAlignment="1">
      <alignment horizontal="left"/>
    </xf>
    <xf numFmtId="49" fontId="20" fillId="0" borderId="26" xfId="0" applyNumberFormat="1" applyFont="1" applyFill="1" applyBorder="1" applyAlignment="1">
      <alignment horizontal="left"/>
    </xf>
    <xf numFmtId="49" fontId="20" fillId="0" borderId="27" xfId="0" applyNumberFormat="1" applyFont="1" applyFill="1" applyBorder="1" applyAlignment="1">
      <alignment horizontal="left"/>
    </xf>
    <xf numFmtId="49" fontId="20" fillId="0" borderId="28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17" fillId="0" borderId="13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4" fontId="24" fillId="0" borderId="25" xfId="0" applyNumberFormat="1" applyFont="1" applyFill="1" applyBorder="1" applyAlignment="1">
      <alignment horizontal="center"/>
    </xf>
    <xf numFmtId="1" fontId="13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164" fontId="24" fillId="0" borderId="24" xfId="0" applyNumberFormat="1" applyFont="1" applyFill="1" applyBorder="1" applyAlignment="1">
      <alignment horizontal="center"/>
    </xf>
    <xf numFmtId="1" fontId="13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66" fontId="2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 vertical="center" textRotation="1"/>
    </xf>
    <xf numFmtId="49" fontId="14" fillId="0" borderId="19" xfId="0" applyNumberFormat="1" applyFont="1" applyBorder="1" applyAlignment="1">
      <alignment horizontal="center" textRotation="90"/>
    </xf>
    <xf numFmtId="49" fontId="14" fillId="0" borderId="20" xfId="0" applyNumberFormat="1" applyFont="1" applyBorder="1" applyAlignment="1">
      <alignment horizontal="center" textRotation="90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textRotation="90"/>
    </xf>
    <xf numFmtId="0" fontId="11" fillId="0" borderId="13" xfId="0" applyFont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34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1" fillId="36" borderId="0" xfId="0" applyFont="1" applyFill="1" applyBorder="1" applyAlignment="1">
      <alignment horizontal="left"/>
    </xf>
    <xf numFmtId="1" fontId="12" fillId="36" borderId="0" xfId="0" applyNumberFormat="1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textRotation="90"/>
    </xf>
    <xf numFmtId="0" fontId="21" fillId="36" borderId="0" xfId="0" applyFont="1" applyFill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ENSINO MEDIO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13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8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1685925</xdr:colOff>
      <xdr:row>5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0" y="0"/>
          <a:ext cx="2381250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3</xdr:row>
      <xdr:rowOff>76200</xdr:rowOff>
    </xdr:from>
    <xdr:to>
      <xdr:col>66</xdr:col>
      <xdr:colOff>228600</xdr:colOff>
      <xdr:row>4</xdr:row>
      <xdr:rowOff>190500</xdr:rowOff>
    </xdr:to>
    <xdr:sp>
      <xdr:nvSpPr>
        <xdr:cNvPr id="2" name="AutoShape 3"/>
        <xdr:cNvSpPr>
          <a:spLocks/>
        </xdr:cNvSpPr>
      </xdr:nvSpPr>
      <xdr:spPr>
        <a:xfrm>
          <a:off x="8905875" y="590550"/>
          <a:ext cx="93345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</xdr:row>
      <xdr:rowOff>76200</xdr:rowOff>
    </xdr:from>
    <xdr:to>
      <xdr:col>9</xdr:col>
      <xdr:colOff>28575</xdr:colOff>
      <xdr:row>4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2476500" y="590550"/>
          <a:ext cx="6477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</xdr:colOff>
      <xdr:row>3</xdr:row>
      <xdr:rowOff>76200</xdr:rowOff>
    </xdr:from>
    <xdr:to>
      <xdr:col>54</xdr:col>
      <xdr:colOff>28575</xdr:colOff>
      <xdr:row>4</xdr:row>
      <xdr:rowOff>190500</xdr:rowOff>
    </xdr:to>
    <xdr:sp>
      <xdr:nvSpPr>
        <xdr:cNvPr id="4" name="AutoShape 5"/>
        <xdr:cNvSpPr>
          <a:spLocks/>
        </xdr:cNvSpPr>
      </xdr:nvSpPr>
      <xdr:spPr>
        <a:xfrm>
          <a:off x="7162800" y="590550"/>
          <a:ext cx="11049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3</xdr:row>
      <xdr:rowOff>76200</xdr:rowOff>
    </xdr:from>
    <xdr:to>
      <xdr:col>20</xdr:col>
      <xdr:colOff>28575</xdr:colOff>
      <xdr:row>4</xdr:row>
      <xdr:rowOff>190500</xdr:rowOff>
    </xdr:to>
    <xdr:sp>
      <xdr:nvSpPr>
        <xdr:cNvPr id="5" name="AutoShape 6"/>
        <xdr:cNvSpPr>
          <a:spLocks/>
        </xdr:cNvSpPr>
      </xdr:nvSpPr>
      <xdr:spPr>
        <a:xfrm>
          <a:off x="3362325" y="590550"/>
          <a:ext cx="1019175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104775</xdr:colOff>
      <xdr:row>4</xdr:row>
      <xdr:rowOff>0</xdr:rowOff>
    </xdr:from>
    <xdr:to>
      <xdr:col>42</xdr:col>
      <xdr:colOff>47625</xdr:colOff>
      <xdr:row>4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4572000" y="619125"/>
          <a:ext cx="2343150" cy="1905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66</xdr:col>
      <xdr:colOff>171450</xdr:colOff>
      <xdr:row>1</xdr:row>
      <xdr:rowOff>28575</xdr:rowOff>
    </xdr:to>
    <xdr:sp>
      <xdr:nvSpPr>
        <xdr:cNvPr id="7" name="AutoShape 8"/>
        <xdr:cNvSpPr>
          <a:spLocks/>
        </xdr:cNvSpPr>
      </xdr:nvSpPr>
      <xdr:spPr>
        <a:xfrm>
          <a:off x="6524625" y="0"/>
          <a:ext cx="325755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67</xdr:col>
      <xdr:colOff>9525</xdr:colOff>
      <xdr:row>5</xdr:row>
      <xdr:rowOff>19050</xdr:rowOff>
    </xdr:to>
    <xdr:sp>
      <xdr:nvSpPr>
        <xdr:cNvPr id="8" name="AutoShape 9"/>
        <xdr:cNvSpPr>
          <a:spLocks/>
        </xdr:cNvSpPr>
      </xdr:nvSpPr>
      <xdr:spPr>
        <a:xfrm>
          <a:off x="2419350" y="0"/>
          <a:ext cx="7448550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2</xdr:col>
      <xdr:colOff>1685925</xdr:colOff>
      <xdr:row>61</xdr:row>
      <xdr:rowOff>19050</xdr:rowOff>
    </xdr:to>
    <xdr:sp>
      <xdr:nvSpPr>
        <xdr:cNvPr id="9" name="AutoShape 10"/>
        <xdr:cNvSpPr>
          <a:spLocks/>
        </xdr:cNvSpPr>
      </xdr:nvSpPr>
      <xdr:spPr>
        <a:xfrm>
          <a:off x="0" y="8343900"/>
          <a:ext cx="2381250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59</xdr:row>
      <xdr:rowOff>76200</xdr:rowOff>
    </xdr:from>
    <xdr:to>
      <xdr:col>9</xdr:col>
      <xdr:colOff>28575</xdr:colOff>
      <xdr:row>60</xdr:row>
      <xdr:rowOff>190500</xdr:rowOff>
    </xdr:to>
    <xdr:sp>
      <xdr:nvSpPr>
        <xdr:cNvPr id="10" name="AutoShape 12"/>
        <xdr:cNvSpPr>
          <a:spLocks/>
        </xdr:cNvSpPr>
      </xdr:nvSpPr>
      <xdr:spPr>
        <a:xfrm>
          <a:off x="2476500" y="8934450"/>
          <a:ext cx="6477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0</xdr:rowOff>
    </xdr:from>
    <xdr:to>
      <xdr:col>66</xdr:col>
      <xdr:colOff>171450</xdr:colOff>
      <xdr:row>57</xdr:row>
      <xdr:rowOff>28575</xdr:rowOff>
    </xdr:to>
    <xdr:sp>
      <xdr:nvSpPr>
        <xdr:cNvPr id="11" name="AutoShape 16"/>
        <xdr:cNvSpPr>
          <a:spLocks/>
        </xdr:cNvSpPr>
      </xdr:nvSpPr>
      <xdr:spPr>
        <a:xfrm>
          <a:off x="6524625" y="8343900"/>
          <a:ext cx="325755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67</xdr:col>
      <xdr:colOff>9525</xdr:colOff>
      <xdr:row>61</xdr:row>
      <xdr:rowOff>19050</xdr:rowOff>
    </xdr:to>
    <xdr:sp>
      <xdr:nvSpPr>
        <xdr:cNvPr id="12" name="AutoShape 17"/>
        <xdr:cNvSpPr>
          <a:spLocks/>
        </xdr:cNvSpPr>
      </xdr:nvSpPr>
      <xdr:spPr>
        <a:xfrm>
          <a:off x="2419350" y="8343900"/>
          <a:ext cx="7448550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147</xdr:row>
      <xdr:rowOff>66675</xdr:rowOff>
    </xdr:from>
    <xdr:to>
      <xdr:col>66</xdr:col>
      <xdr:colOff>200025</xdr:colOff>
      <xdr:row>163</xdr:row>
      <xdr:rowOff>76200</xdr:rowOff>
    </xdr:to>
    <xdr:sp>
      <xdr:nvSpPr>
        <xdr:cNvPr id="13" name="AutoShape 26"/>
        <xdr:cNvSpPr>
          <a:spLocks/>
        </xdr:cNvSpPr>
      </xdr:nvSpPr>
      <xdr:spPr>
        <a:xfrm>
          <a:off x="5524500" y="22269450"/>
          <a:ext cx="4286250" cy="24479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22</xdr:col>
      <xdr:colOff>19050</xdr:colOff>
      <xdr:row>3</xdr:row>
      <xdr:rowOff>38100</xdr:rowOff>
    </xdr:to>
    <xdr:sp fLocksText="0">
      <xdr:nvSpPr>
        <xdr:cNvPr id="14" name="Text Box 27"/>
        <xdr:cNvSpPr txBox="1">
          <a:spLocks noChangeArrowheads="1"/>
        </xdr:cNvSpPr>
      </xdr:nvSpPr>
      <xdr:spPr>
        <a:xfrm>
          <a:off x="2524125" y="342900"/>
          <a:ext cx="2076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Obs.: Presença [    ] Falta [ F ]</a:t>
          </a:r>
        </a:p>
      </xdr:txBody>
    </xdr:sp>
    <xdr:clientData/>
  </xdr:twoCellAnchor>
  <xdr:twoCellAnchor>
    <xdr:from>
      <xdr:col>51</xdr:col>
      <xdr:colOff>104775</xdr:colOff>
      <xdr:row>1</xdr:row>
      <xdr:rowOff>133350</xdr:rowOff>
    </xdr:from>
    <xdr:to>
      <xdr:col>66</xdr:col>
      <xdr:colOff>228600</xdr:colOff>
      <xdr:row>3</xdr:row>
      <xdr:rowOff>28575</xdr:rowOff>
    </xdr:to>
    <xdr:sp>
      <xdr:nvSpPr>
        <xdr:cNvPr id="15" name="AutoShape 28"/>
        <xdr:cNvSpPr>
          <a:spLocks/>
        </xdr:cNvSpPr>
      </xdr:nvSpPr>
      <xdr:spPr>
        <a:xfrm>
          <a:off x="8001000" y="323850"/>
          <a:ext cx="1838325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193</xdr:row>
      <xdr:rowOff>123825</xdr:rowOff>
    </xdr:from>
    <xdr:to>
      <xdr:col>64</xdr:col>
      <xdr:colOff>57150</xdr:colOff>
      <xdr:row>210</xdr:row>
      <xdr:rowOff>133350</xdr:rowOff>
    </xdr:to>
    <xdr:sp>
      <xdr:nvSpPr>
        <xdr:cNvPr id="16" name="AutoShape 30"/>
        <xdr:cNvSpPr>
          <a:spLocks/>
        </xdr:cNvSpPr>
      </xdr:nvSpPr>
      <xdr:spPr>
        <a:xfrm>
          <a:off x="5238750" y="29375100"/>
          <a:ext cx="4200525" cy="26003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59</xdr:row>
      <xdr:rowOff>76200</xdr:rowOff>
    </xdr:from>
    <xdr:to>
      <xdr:col>66</xdr:col>
      <xdr:colOff>228600</xdr:colOff>
      <xdr:row>60</xdr:row>
      <xdr:rowOff>190500</xdr:rowOff>
    </xdr:to>
    <xdr:sp>
      <xdr:nvSpPr>
        <xdr:cNvPr id="17" name="AutoShape 32"/>
        <xdr:cNvSpPr>
          <a:spLocks/>
        </xdr:cNvSpPr>
      </xdr:nvSpPr>
      <xdr:spPr>
        <a:xfrm>
          <a:off x="8905875" y="8934450"/>
          <a:ext cx="93345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</xdr:colOff>
      <xdr:row>59</xdr:row>
      <xdr:rowOff>76200</xdr:rowOff>
    </xdr:from>
    <xdr:to>
      <xdr:col>54</xdr:col>
      <xdr:colOff>28575</xdr:colOff>
      <xdr:row>60</xdr:row>
      <xdr:rowOff>190500</xdr:rowOff>
    </xdr:to>
    <xdr:sp>
      <xdr:nvSpPr>
        <xdr:cNvPr id="18" name="AutoShape 34"/>
        <xdr:cNvSpPr>
          <a:spLocks/>
        </xdr:cNvSpPr>
      </xdr:nvSpPr>
      <xdr:spPr>
        <a:xfrm>
          <a:off x="7162800" y="8934450"/>
          <a:ext cx="11049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76200</xdr:rowOff>
    </xdr:from>
    <xdr:to>
      <xdr:col>20</xdr:col>
      <xdr:colOff>28575</xdr:colOff>
      <xdr:row>60</xdr:row>
      <xdr:rowOff>190500</xdr:rowOff>
    </xdr:to>
    <xdr:sp>
      <xdr:nvSpPr>
        <xdr:cNvPr id="19" name="AutoShape 35"/>
        <xdr:cNvSpPr>
          <a:spLocks/>
        </xdr:cNvSpPr>
      </xdr:nvSpPr>
      <xdr:spPr>
        <a:xfrm>
          <a:off x="3533775" y="8934450"/>
          <a:ext cx="847725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59</xdr:row>
      <xdr:rowOff>76200</xdr:rowOff>
    </xdr:from>
    <xdr:to>
      <xdr:col>42</xdr:col>
      <xdr:colOff>47625</xdr:colOff>
      <xdr:row>60</xdr:row>
      <xdr:rowOff>190500</xdr:rowOff>
    </xdr:to>
    <xdr:sp>
      <xdr:nvSpPr>
        <xdr:cNvPr id="20" name="AutoShape 36"/>
        <xdr:cNvSpPr>
          <a:spLocks/>
        </xdr:cNvSpPr>
      </xdr:nvSpPr>
      <xdr:spPr>
        <a:xfrm>
          <a:off x="4581525" y="8934450"/>
          <a:ext cx="2333625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56</xdr:row>
      <xdr:rowOff>0</xdr:rowOff>
    </xdr:from>
    <xdr:to>
      <xdr:col>67</xdr:col>
      <xdr:colOff>9525</xdr:colOff>
      <xdr:row>61</xdr:row>
      <xdr:rowOff>19050</xdr:rowOff>
    </xdr:to>
    <xdr:sp>
      <xdr:nvSpPr>
        <xdr:cNvPr id="21" name="AutoShape 38"/>
        <xdr:cNvSpPr>
          <a:spLocks/>
        </xdr:cNvSpPr>
      </xdr:nvSpPr>
      <xdr:spPr>
        <a:xfrm>
          <a:off x="2419350" y="8343900"/>
          <a:ext cx="7448550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2</xdr:col>
      <xdr:colOff>1685925</xdr:colOff>
      <xdr:row>169</xdr:row>
      <xdr:rowOff>19050</xdr:rowOff>
    </xdr:to>
    <xdr:sp>
      <xdr:nvSpPr>
        <xdr:cNvPr id="22" name="AutoShape 41"/>
        <xdr:cNvSpPr>
          <a:spLocks/>
        </xdr:cNvSpPr>
      </xdr:nvSpPr>
      <xdr:spPr>
        <a:xfrm>
          <a:off x="0" y="24793575"/>
          <a:ext cx="2381250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167</xdr:row>
      <xdr:rowOff>76200</xdr:rowOff>
    </xdr:from>
    <xdr:to>
      <xdr:col>66</xdr:col>
      <xdr:colOff>228600</xdr:colOff>
      <xdr:row>168</xdr:row>
      <xdr:rowOff>190500</xdr:rowOff>
    </xdr:to>
    <xdr:sp>
      <xdr:nvSpPr>
        <xdr:cNvPr id="23" name="AutoShape 42"/>
        <xdr:cNvSpPr>
          <a:spLocks/>
        </xdr:cNvSpPr>
      </xdr:nvSpPr>
      <xdr:spPr>
        <a:xfrm>
          <a:off x="8905875" y="25384125"/>
          <a:ext cx="93345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167</xdr:row>
      <xdr:rowOff>76200</xdr:rowOff>
    </xdr:from>
    <xdr:to>
      <xdr:col>9</xdr:col>
      <xdr:colOff>28575</xdr:colOff>
      <xdr:row>168</xdr:row>
      <xdr:rowOff>190500</xdr:rowOff>
    </xdr:to>
    <xdr:sp>
      <xdr:nvSpPr>
        <xdr:cNvPr id="24" name="AutoShape 43"/>
        <xdr:cNvSpPr>
          <a:spLocks/>
        </xdr:cNvSpPr>
      </xdr:nvSpPr>
      <xdr:spPr>
        <a:xfrm>
          <a:off x="2476500" y="25384125"/>
          <a:ext cx="6477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</xdr:colOff>
      <xdr:row>167</xdr:row>
      <xdr:rowOff>76200</xdr:rowOff>
    </xdr:from>
    <xdr:to>
      <xdr:col>54</xdr:col>
      <xdr:colOff>28575</xdr:colOff>
      <xdr:row>168</xdr:row>
      <xdr:rowOff>190500</xdr:rowOff>
    </xdr:to>
    <xdr:sp>
      <xdr:nvSpPr>
        <xdr:cNvPr id="25" name="AutoShape 44"/>
        <xdr:cNvSpPr>
          <a:spLocks/>
        </xdr:cNvSpPr>
      </xdr:nvSpPr>
      <xdr:spPr>
        <a:xfrm>
          <a:off x="7162800" y="25384125"/>
          <a:ext cx="11049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167</xdr:row>
      <xdr:rowOff>76200</xdr:rowOff>
    </xdr:from>
    <xdr:to>
      <xdr:col>20</xdr:col>
      <xdr:colOff>28575</xdr:colOff>
      <xdr:row>168</xdr:row>
      <xdr:rowOff>190500</xdr:rowOff>
    </xdr:to>
    <xdr:sp>
      <xdr:nvSpPr>
        <xdr:cNvPr id="26" name="AutoShape 45"/>
        <xdr:cNvSpPr>
          <a:spLocks/>
        </xdr:cNvSpPr>
      </xdr:nvSpPr>
      <xdr:spPr>
        <a:xfrm>
          <a:off x="3533775" y="25384125"/>
          <a:ext cx="847725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167</xdr:row>
      <xdr:rowOff>66675</xdr:rowOff>
    </xdr:from>
    <xdr:to>
      <xdr:col>42</xdr:col>
      <xdr:colOff>47625</xdr:colOff>
      <xdr:row>168</xdr:row>
      <xdr:rowOff>190500</xdr:rowOff>
    </xdr:to>
    <xdr:sp>
      <xdr:nvSpPr>
        <xdr:cNvPr id="27" name="AutoShape 46"/>
        <xdr:cNvSpPr>
          <a:spLocks/>
        </xdr:cNvSpPr>
      </xdr:nvSpPr>
      <xdr:spPr>
        <a:xfrm>
          <a:off x="4600575" y="25374600"/>
          <a:ext cx="2314575" cy="2286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164</xdr:row>
      <xdr:rowOff>0</xdr:rowOff>
    </xdr:from>
    <xdr:to>
      <xdr:col>66</xdr:col>
      <xdr:colOff>171450</xdr:colOff>
      <xdr:row>165</xdr:row>
      <xdr:rowOff>28575</xdr:rowOff>
    </xdr:to>
    <xdr:sp>
      <xdr:nvSpPr>
        <xdr:cNvPr id="28" name="AutoShape 47"/>
        <xdr:cNvSpPr>
          <a:spLocks/>
        </xdr:cNvSpPr>
      </xdr:nvSpPr>
      <xdr:spPr>
        <a:xfrm>
          <a:off x="6524625" y="24793575"/>
          <a:ext cx="325755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164</xdr:row>
      <xdr:rowOff>0</xdr:rowOff>
    </xdr:from>
    <xdr:to>
      <xdr:col>67</xdr:col>
      <xdr:colOff>9525</xdr:colOff>
      <xdr:row>169</xdr:row>
      <xdr:rowOff>19050</xdr:rowOff>
    </xdr:to>
    <xdr:sp>
      <xdr:nvSpPr>
        <xdr:cNvPr id="29" name="AutoShape 48"/>
        <xdr:cNvSpPr>
          <a:spLocks/>
        </xdr:cNvSpPr>
      </xdr:nvSpPr>
      <xdr:spPr>
        <a:xfrm>
          <a:off x="2419350" y="24793575"/>
          <a:ext cx="7448550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165</xdr:row>
      <xdr:rowOff>133350</xdr:rowOff>
    </xdr:from>
    <xdr:to>
      <xdr:col>66</xdr:col>
      <xdr:colOff>228600</xdr:colOff>
      <xdr:row>167</xdr:row>
      <xdr:rowOff>28575</xdr:rowOff>
    </xdr:to>
    <xdr:sp>
      <xdr:nvSpPr>
        <xdr:cNvPr id="30" name="AutoShape 50"/>
        <xdr:cNvSpPr>
          <a:spLocks/>
        </xdr:cNvSpPr>
      </xdr:nvSpPr>
      <xdr:spPr>
        <a:xfrm>
          <a:off x="8001000" y="25117425"/>
          <a:ext cx="1838325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133350</xdr:rowOff>
    </xdr:from>
    <xdr:to>
      <xdr:col>46</xdr:col>
      <xdr:colOff>76200</xdr:colOff>
      <xdr:row>3</xdr:row>
      <xdr:rowOff>28575</xdr:rowOff>
    </xdr:to>
    <xdr:sp>
      <xdr:nvSpPr>
        <xdr:cNvPr id="31" name="AutoShape 51"/>
        <xdr:cNvSpPr>
          <a:spLocks/>
        </xdr:cNvSpPr>
      </xdr:nvSpPr>
      <xdr:spPr>
        <a:xfrm>
          <a:off x="4924425" y="323850"/>
          <a:ext cx="24765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57</xdr:row>
      <xdr:rowOff>123825</xdr:rowOff>
    </xdr:from>
    <xdr:to>
      <xdr:col>46</xdr:col>
      <xdr:colOff>76200</xdr:colOff>
      <xdr:row>59</xdr:row>
      <xdr:rowOff>19050</xdr:rowOff>
    </xdr:to>
    <xdr:sp>
      <xdr:nvSpPr>
        <xdr:cNvPr id="32" name="AutoShape 52"/>
        <xdr:cNvSpPr>
          <a:spLocks/>
        </xdr:cNvSpPr>
      </xdr:nvSpPr>
      <xdr:spPr>
        <a:xfrm>
          <a:off x="4924425" y="8658225"/>
          <a:ext cx="24765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123825</xdr:rowOff>
    </xdr:from>
    <xdr:to>
      <xdr:col>66</xdr:col>
      <xdr:colOff>238125</xdr:colOff>
      <xdr:row>59</xdr:row>
      <xdr:rowOff>19050</xdr:rowOff>
    </xdr:to>
    <xdr:sp>
      <xdr:nvSpPr>
        <xdr:cNvPr id="33" name="AutoShape 53"/>
        <xdr:cNvSpPr>
          <a:spLocks/>
        </xdr:cNvSpPr>
      </xdr:nvSpPr>
      <xdr:spPr>
        <a:xfrm>
          <a:off x="8010525" y="8658225"/>
          <a:ext cx="1838325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165</xdr:row>
      <xdr:rowOff>133350</xdr:rowOff>
    </xdr:from>
    <xdr:to>
      <xdr:col>46</xdr:col>
      <xdr:colOff>76200</xdr:colOff>
      <xdr:row>167</xdr:row>
      <xdr:rowOff>28575</xdr:rowOff>
    </xdr:to>
    <xdr:sp>
      <xdr:nvSpPr>
        <xdr:cNvPr id="34" name="AutoShape 54"/>
        <xdr:cNvSpPr>
          <a:spLocks/>
        </xdr:cNvSpPr>
      </xdr:nvSpPr>
      <xdr:spPr>
        <a:xfrm>
          <a:off x="4924425" y="25117425"/>
          <a:ext cx="2476500" cy="21907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1714500</xdr:colOff>
      <xdr:row>5</xdr:row>
      <xdr:rowOff>19050</xdr:rowOff>
    </xdr:to>
    <xdr:sp>
      <xdr:nvSpPr>
        <xdr:cNvPr id="35" name="AutoShape 55"/>
        <xdr:cNvSpPr>
          <a:spLocks/>
        </xdr:cNvSpPr>
      </xdr:nvSpPr>
      <xdr:spPr>
        <a:xfrm>
          <a:off x="0" y="0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1714500</xdr:colOff>
      <xdr:row>5</xdr:row>
      <xdr:rowOff>19050</xdr:rowOff>
    </xdr:to>
    <xdr:sp>
      <xdr:nvSpPr>
        <xdr:cNvPr id="36" name="AutoShape 56"/>
        <xdr:cNvSpPr>
          <a:spLocks/>
        </xdr:cNvSpPr>
      </xdr:nvSpPr>
      <xdr:spPr>
        <a:xfrm>
          <a:off x="0" y="0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</xdr:col>
      <xdr:colOff>1714500</xdr:colOff>
      <xdr:row>5</xdr:row>
      <xdr:rowOff>38100</xdr:rowOff>
    </xdr:to>
    <xdr:sp>
      <xdr:nvSpPr>
        <xdr:cNvPr id="37" name="AutoShape 57"/>
        <xdr:cNvSpPr>
          <a:spLocks/>
        </xdr:cNvSpPr>
      </xdr:nvSpPr>
      <xdr:spPr>
        <a:xfrm>
          <a:off x="19050" y="0"/>
          <a:ext cx="2390775" cy="8572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1714500</xdr:colOff>
      <xdr:row>5</xdr:row>
      <xdr:rowOff>19050</xdr:rowOff>
    </xdr:to>
    <xdr:sp>
      <xdr:nvSpPr>
        <xdr:cNvPr id="38" name="Rectangle 2"/>
        <xdr:cNvSpPr>
          <a:spLocks/>
        </xdr:cNvSpPr>
      </xdr:nvSpPr>
      <xdr:spPr>
        <a:xfrm>
          <a:off x="0" y="0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2</xdr:col>
      <xdr:colOff>1714500</xdr:colOff>
      <xdr:row>61</xdr:row>
      <xdr:rowOff>19050</xdr:rowOff>
    </xdr:to>
    <xdr:sp>
      <xdr:nvSpPr>
        <xdr:cNvPr id="39" name="AutoShape 59"/>
        <xdr:cNvSpPr>
          <a:spLocks/>
        </xdr:cNvSpPr>
      </xdr:nvSpPr>
      <xdr:spPr>
        <a:xfrm>
          <a:off x="0" y="8343900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2</xdr:col>
      <xdr:colOff>1714500</xdr:colOff>
      <xdr:row>61</xdr:row>
      <xdr:rowOff>19050</xdr:rowOff>
    </xdr:to>
    <xdr:sp>
      <xdr:nvSpPr>
        <xdr:cNvPr id="40" name="AutoShape 60"/>
        <xdr:cNvSpPr>
          <a:spLocks/>
        </xdr:cNvSpPr>
      </xdr:nvSpPr>
      <xdr:spPr>
        <a:xfrm>
          <a:off x="0" y="8343900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0</xdr:rowOff>
    </xdr:from>
    <xdr:to>
      <xdr:col>2</xdr:col>
      <xdr:colOff>1714500</xdr:colOff>
      <xdr:row>61</xdr:row>
      <xdr:rowOff>38100</xdr:rowOff>
    </xdr:to>
    <xdr:sp>
      <xdr:nvSpPr>
        <xdr:cNvPr id="41" name="AutoShape 61"/>
        <xdr:cNvSpPr>
          <a:spLocks/>
        </xdr:cNvSpPr>
      </xdr:nvSpPr>
      <xdr:spPr>
        <a:xfrm>
          <a:off x="19050" y="8343900"/>
          <a:ext cx="2390775" cy="8572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2</xdr:col>
      <xdr:colOff>1714500</xdr:colOff>
      <xdr:row>61</xdr:row>
      <xdr:rowOff>19050</xdr:rowOff>
    </xdr:to>
    <xdr:sp>
      <xdr:nvSpPr>
        <xdr:cNvPr id="42" name="Rectangle 2"/>
        <xdr:cNvSpPr>
          <a:spLocks/>
        </xdr:cNvSpPr>
      </xdr:nvSpPr>
      <xdr:spPr>
        <a:xfrm>
          <a:off x="0" y="8343900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2</xdr:col>
      <xdr:colOff>1714500</xdr:colOff>
      <xdr:row>169</xdr:row>
      <xdr:rowOff>19050</xdr:rowOff>
    </xdr:to>
    <xdr:sp>
      <xdr:nvSpPr>
        <xdr:cNvPr id="43" name="AutoShape 63"/>
        <xdr:cNvSpPr>
          <a:spLocks/>
        </xdr:cNvSpPr>
      </xdr:nvSpPr>
      <xdr:spPr>
        <a:xfrm>
          <a:off x="0" y="24793575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2</xdr:col>
      <xdr:colOff>1714500</xdr:colOff>
      <xdr:row>169</xdr:row>
      <xdr:rowOff>19050</xdr:rowOff>
    </xdr:to>
    <xdr:sp>
      <xdr:nvSpPr>
        <xdr:cNvPr id="44" name="AutoShape 64"/>
        <xdr:cNvSpPr>
          <a:spLocks/>
        </xdr:cNvSpPr>
      </xdr:nvSpPr>
      <xdr:spPr>
        <a:xfrm>
          <a:off x="0" y="24793575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164</xdr:row>
      <xdr:rowOff>0</xdr:rowOff>
    </xdr:from>
    <xdr:to>
      <xdr:col>2</xdr:col>
      <xdr:colOff>1714500</xdr:colOff>
      <xdr:row>169</xdr:row>
      <xdr:rowOff>38100</xdr:rowOff>
    </xdr:to>
    <xdr:sp>
      <xdr:nvSpPr>
        <xdr:cNvPr id="45" name="AutoShape 65"/>
        <xdr:cNvSpPr>
          <a:spLocks/>
        </xdr:cNvSpPr>
      </xdr:nvSpPr>
      <xdr:spPr>
        <a:xfrm>
          <a:off x="19050" y="24793575"/>
          <a:ext cx="2390775" cy="8572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2</xdr:col>
      <xdr:colOff>1714500</xdr:colOff>
      <xdr:row>169</xdr:row>
      <xdr:rowOff>19050</xdr:rowOff>
    </xdr:to>
    <xdr:sp>
      <xdr:nvSpPr>
        <xdr:cNvPr id="46" name="Rectangle 2"/>
        <xdr:cNvSpPr>
          <a:spLocks/>
        </xdr:cNvSpPr>
      </xdr:nvSpPr>
      <xdr:spPr>
        <a:xfrm>
          <a:off x="0" y="24793575"/>
          <a:ext cx="2409825" cy="8382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5"/>
  <sheetViews>
    <sheetView tabSelected="1" view="pageBreakPreview" zoomScaleNormal="79" zoomScaleSheetLayoutView="100" zoomScalePageLayoutView="0" workbookViewId="0" topLeftCell="A1">
      <selection activeCell="AS1" sqref="AS1:BN1"/>
    </sheetView>
  </sheetViews>
  <sheetFormatPr defaultColWidth="9.140625" defaultRowHeight="12.75"/>
  <cols>
    <col min="1" max="1" width="3.57421875" style="1" customWidth="1"/>
    <col min="2" max="2" width="6.8515625" style="1" customWidth="1"/>
    <col min="3" max="3" width="25.7109375" style="1" customWidth="1"/>
    <col min="4" max="66" width="1.7109375" style="1" customWidth="1"/>
    <col min="67" max="67" width="3.7109375" style="1" customWidth="1"/>
    <col min="68" max="68" width="13.28125" style="2" customWidth="1"/>
    <col min="69" max="69" width="6.7109375" style="2" customWidth="1"/>
    <col min="70" max="73" width="6.7109375" style="3" customWidth="1"/>
    <col min="74" max="74" width="6.7109375" style="4" customWidth="1"/>
    <col min="75" max="110" width="6.7109375" style="3" customWidth="1"/>
    <col min="111" max="112" width="9.7109375" style="3" customWidth="1"/>
    <col min="113" max="113" width="11.421875" style="3" customWidth="1"/>
    <col min="114" max="114" width="8.140625" style="3" customWidth="1"/>
    <col min="115" max="115" width="8.00390625" style="3" customWidth="1"/>
    <col min="116" max="116" width="3.421875" style="3" customWidth="1"/>
    <col min="117" max="117" width="11.57421875" style="3" customWidth="1"/>
    <col min="118" max="118" width="28.57421875" style="3" customWidth="1"/>
    <col min="119" max="119" width="27.7109375" style="3" customWidth="1"/>
    <col min="120" max="120" width="13.28125" style="3" customWidth="1"/>
    <col min="121" max="121" width="9.140625" style="3" customWidth="1"/>
    <col min="122" max="122" width="18.28125" style="3" customWidth="1"/>
    <col min="123" max="141" width="9.140625" style="3" customWidth="1"/>
    <col min="142" max="151" width="9.140625" style="2" customWidth="1"/>
    <col min="152" max="16384" width="9.140625" style="1" customWidth="1"/>
  </cols>
  <sheetData>
    <row r="1" spans="1:69" ht="15">
      <c r="A1" s="155" t="s">
        <v>0</v>
      </c>
      <c r="B1" s="155"/>
      <c r="C1" s="155"/>
      <c r="D1" s="39"/>
      <c r="E1" s="37" t="s">
        <v>1</v>
      </c>
      <c r="F1" s="37"/>
      <c r="G1" s="37"/>
      <c r="H1" s="37"/>
      <c r="I1" s="37"/>
      <c r="J1" s="37"/>
      <c r="K1" s="253" t="s">
        <v>147</v>
      </c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92"/>
      <c r="AN1" s="119" t="s">
        <v>2</v>
      </c>
      <c r="AO1" s="118"/>
      <c r="AP1" s="93"/>
      <c r="AQ1" s="93"/>
      <c r="AR1" s="93"/>
      <c r="AS1" s="251" t="s">
        <v>146</v>
      </c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94"/>
      <c r="BP1" s="109" t="s">
        <v>135</v>
      </c>
      <c r="BQ1" s="110" t="s">
        <v>143</v>
      </c>
    </row>
    <row r="2" spans="1:67" ht="12.75">
      <c r="A2" s="155" t="s">
        <v>144</v>
      </c>
      <c r="B2" s="155"/>
      <c r="C2" s="155"/>
      <c r="D2" s="39"/>
      <c r="E2" s="37" t="s">
        <v>3</v>
      </c>
      <c r="F2" s="37"/>
      <c r="G2" s="37"/>
      <c r="H2" s="37"/>
      <c r="I2" s="37"/>
      <c r="J2" s="37"/>
      <c r="K2" s="253" t="s">
        <v>214</v>
      </c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42"/>
      <c r="AN2" s="42"/>
      <c r="AO2" s="92"/>
      <c r="AP2" s="92"/>
      <c r="AQ2" s="92"/>
      <c r="AR2" s="92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92"/>
    </row>
    <row r="3" spans="1:76" ht="12.75">
      <c r="A3" s="155" t="s">
        <v>145</v>
      </c>
      <c r="B3" s="155"/>
      <c r="C3" s="155"/>
      <c r="D3" s="39"/>
      <c r="E3" s="38"/>
      <c r="F3" s="39"/>
      <c r="G3" s="39"/>
      <c r="H3" s="155"/>
      <c r="I3" s="155"/>
      <c r="J3" s="155"/>
      <c r="K3" s="254"/>
      <c r="L3" s="254"/>
      <c r="M3" s="254"/>
      <c r="N3" s="254"/>
      <c r="O3" s="92"/>
      <c r="P3" s="92"/>
      <c r="Q3" s="96"/>
      <c r="R3" s="92"/>
      <c r="S3" s="92"/>
      <c r="T3" s="92"/>
      <c r="U3" s="92"/>
      <c r="V3" s="92"/>
      <c r="W3" s="92"/>
      <c r="X3" s="92"/>
      <c r="Y3" s="92"/>
      <c r="Z3" s="158" t="s">
        <v>132</v>
      </c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4">
        <v>60</v>
      </c>
      <c r="AP3" s="154"/>
      <c r="AQ3" s="154"/>
      <c r="AR3" s="96" t="s">
        <v>5</v>
      </c>
      <c r="AS3" s="95"/>
      <c r="AT3" s="95"/>
      <c r="AU3" s="95"/>
      <c r="AV3" s="95"/>
      <c r="AW3" s="95"/>
      <c r="AX3" s="95"/>
      <c r="AY3" s="95"/>
      <c r="AZ3" s="95"/>
      <c r="BA3" s="92"/>
      <c r="BB3" s="93" t="s">
        <v>4</v>
      </c>
      <c r="BC3" s="95"/>
      <c r="BD3" s="95"/>
      <c r="BE3" s="95"/>
      <c r="BF3" s="95"/>
      <c r="BG3" s="95"/>
      <c r="BH3" s="95"/>
      <c r="BI3" s="92"/>
      <c r="BJ3" s="154">
        <v>60</v>
      </c>
      <c r="BK3" s="154"/>
      <c r="BL3" s="154"/>
      <c r="BM3" s="95" t="s">
        <v>5</v>
      </c>
      <c r="BN3" s="95"/>
      <c r="BO3" s="95"/>
      <c r="BR3" s="5"/>
      <c r="BS3" s="5"/>
      <c r="BT3" s="5"/>
      <c r="BU3" s="5"/>
      <c r="BV3" s="6"/>
      <c r="BW3" s="5"/>
      <c r="BX3" s="5"/>
    </row>
    <row r="4" spans="1:76" ht="8.25" customHeight="1">
      <c r="A4" s="198" t="s">
        <v>6</v>
      </c>
      <c r="B4" s="198"/>
      <c r="C4" s="198"/>
      <c r="D4" s="39"/>
      <c r="E4" s="39"/>
      <c r="F4" s="39"/>
      <c r="G4" s="39"/>
      <c r="H4" s="39"/>
      <c r="I4" s="39"/>
      <c r="J4" s="39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R4" s="5"/>
      <c r="BS4" s="5"/>
      <c r="BT4" s="5"/>
      <c r="BU4" s="5"/>
      <c r="BV4" s="6"/>
      <c r="BW4" s="5"/>
      <c r="BX4" s="5"/>
    </row>
    <row r="5" spans="1:81" ht="15.75" customHeight="1">
      <c r="A5" s="198"/>
      <c r="B5" s="198"/>
      <c r="C5" s="198"/>
      <c r="D5" s="39"/>
      <c r="E5" s="120" t="s">
        <v>149</v>
      </c>
      <c r="F5" s="39"/>
      <c r="G5" s="47"/>
      <c r="H5" s="154">
        <v>1</v>
      </c>
      <c r="I5" s="154"/>
      <c r="J5" s="48"/>
      <c r="K5" s="98"/>
      <c r="L5" s="93"/>
      <c r="M5" s="107" t="s">
        <v>7</v>
      </c>
      <c r="O5" s="95"/>
      <c r="P5" s="95"/>
      <c r="Q5" s="258">
        <v>2012</v>
      </c>
      <c r="R5" s="258"/>
      <c r="S5" s="258"/>
      <c r="T5" s="258"/>
      <c r="U5" s="99"/>
      <c r="V5" s="99"/>
      <c r="W5" s="158" t="s">
        <v>134</v>
      </c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255">
        <v>640</v>
      </c>
      <c r="AL5" s="255"/>
      <c r="AM5" s="255"/>
      <c r="AN5" s="96" t="s">
        <v>128</v>
      </c>
      <c r="AO5" s="92"/>
      <c r="AP5" s="92"/>
      <c r="AQ5" s="92"/>
      <c r="AR5" s="93"/>
      <c r="AS5" s="93"/>
      <c r="AT5" s="93" t="s">
        <v>8</v>
      </c>
      <c r="AU5" s="95"/>
      <c r="AV5" s="98"/>
      <c r="AW5" s="95"/>
      <c r="AX5" s="92"/>
      <c r="AY5" s="92"/>
      <c r="AZ5" s="154">
        <v>2012</v>
      </c>
      <c r="BA5" s="154"/>
      <c r="BB5" s="154"/>
      <c r="BC5" s="99"/>
      <c r="BD5" s="98"/>
      <c r="BE5" s="98"/>
      <c r="BF5" s="98"/>
      <c r="BG5" s="98"/>
      <c r="BH5" s="98"/>
      <c r="BI5" s="98"/>
      <c r="BJ5" s="118" t="s">
        <v>148</v>
      </c>
      <c r="BK5" s="98"/>
      <c r="BL5" s="92"/>
      <c r="BM5" s="100"/>
      <c r="BN5" s="100"/>
      <c r="BO5" s="97">
        <v>1</v>
      </c>
      <c r="BR5" s="5"/>
      <c r="BS5" s="5"/>
      <c r="BT5" s="5" t="s">
        <v>131</v>
      </c>
      <c r="BU5" s="5"/>
      <c r="BV5" s="112">
        <v>5.95</v>
      </c>
      <c r="BW5" s="5"/>
      <c r="BX5" s="5"/>
      <c r="CC5" s="7"/>
    </row>
    <row r="6" spans="1:82" ht="4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R6" s="5"/>
      <c r="BS6" s="5"/>
      <c r="BT6" s="5"/>
      <c r="BU6" s="5"/>
      <c r="BV6" s="6"/>
      <c r="BW6" s="5"/>
      <c r="BX6" s="5"/>
      <c r="CD6" s="8"/>
    </row>
    <row r="7" spans="1:76" ht="18" customHeight="1">
      <c r="A7" s="201" t="s">
        <v>9</v>
      </c>
      <c r="B7" s="201" t="s">
        <v>10</v>
      </c>
      <c r="C7" s="201" t="s">
        <v>11</v>
      </c>
      <c r="D7" s="106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2"/>
      <c r="BO7" s="257" t="s">
        <v>12</v>
      </c>
      <c r="BR7" s="5"/>
      <c r="BS7" s="5"/>
      <c r="BT7" s="5" t="s">
        <v>13</v>
      </c>
      <c r="BU7" s="5" t="s">
        <v>14</v>
      </c>
      <c r="BV7" s="5"/>
      <c r="BW7" s="5" t="s">
        <v>15</v>
      </c>
      <c r="BX7" s="5"/>
    </row>
    <row r="8" spans="1:76" ht="18" customHeight="1">
      <c r="A8" s="201"/>
      <c r="B8" s="201"/>
      <c r="C8" s="256"/>
      <c r="D8" s="85">
        <v>16</v>
      </c>
      <c r="E8" s="85">
        <v>16</v>
      </c>
      <c r="F8" s="85">
        <v>16</v>
      </c>
      <c r="G8" s="85">
        <v>16</v>
      </c>
      <c r="H8" s="85">
        <v>16</v>
      </c>
      <c r="I8" s="85">
        <v>16</v>
      </c>
      <c r="J8" s="85">
        <v>16</v>
      </c>
      <c r="K8" s="85">
        <v>16</v>
      </c>
      <c r="L8" s="85">
        <v>17</v>
      </c>
      <c r="M8" s="85">
        <v>17</v>
      </c>
      <c r="N8" s="85">
        <v>17</v>
      </c>
      <c r="O8" s="85">
        <v>17</v>
      </c>
      <c r="P8" s="85">
        <v>17</v>
      </c>
      <c r="Q8" s="85">
        <v>17</v>
      </c>
      <c r="R8" s="85">
        <v>17</v>
      </c>
      <c r="S8" s="85">
        <v>17</v>
      </c>
      <c r="T8" s="85">
        <v>18</v>
      </c>
      <c r="U8" s="85">
        <v>18</v>
      </c>
      <c r="V8" s="85">
        <v>18</v>
      </c>
      <c r="W8" s="85">
        <v>18</v>
      </c>
      <c r="X8" s="85">
        <v>18</v>
      </c>
      <c r="Y8" s="85">
        <v>18</v>
      </c>
      <c r="Z8" s="85">
        <v>18</v>
      </c>
      <c r="AA8" s="85">
        <v>18</v>
      </c>
      <c r="AB8" s="85">
        <v>19</v>
      </c>
      <c r="AC8" s="85">
        <v>19</v>
      </c>
      <c r="AD8" s="85">
        <v>19</v>
      </c>
      <c r="AE8" s="85">
        <v>19</v>
      </c>
      <c r="AF8" s="85">
        <v>19</v>
      </c>
      <c r="AG8" s="85">
        <v>19</v>
      </c>
      <c r="AH8" s="85">
        <v>19</v>
      </c>
      <c r="AI8" s="85">
        <v>19</v>
      </c>
      <c r="AJ8" s="85">
        <v>20</v>
      </c>
      <c r="AK8" s="85">
        <v>20</v>
      </c>
      <c r="AL8" s="85">
        <v>20</v>
      </c>
      <c r="AM8" s="85">
        <v>20</v>
      </c>
      <c r="AN8" s="85">
        <v>20</v>
      </c>
      <c r="AO8" s="85">
        <v>20</v>
      </c>
      <c r="AP8" s="85">
        <v>20</v>
      </c>
      <c r="AQ8" s="85">
        <v>20</v>
      </c>
      <c r="AR8" s="85">
        <v>21</v>
      </c>
      <c r="AS8" s="85">
        <v>21</v>
      </c>
      <c r="AT8" s="85">
        <v>23</v>
      </c>
      <c r="AU8" s="85">
        <v>23</v>
      </c>
      <c r="AV8" s="85">
        <v>23</v>
      </c>
      <c r="AW8" s="85">
        <v>23</v>
      </c>
      <c r="AX8" s="85">
        <v>24</v>
      </c>
      <c r="AY8" s="85">
        <v>24</v>
      </c>
      <c r="AZ8" s="85">
        <v>24</v>
      </c>
      <c r="BA8" s="85">
        <v>24</v>
      </c>
      <c r="BB8" s="85">
        <v>25</v>
      </c>
      <c r="BC8" s="85">
        <v>25</v>
      </c>
      <c r="BD8" s="85">
        <v>25</v>
      </c>
      <c r="BE8" s="85">
        <v>25</v>
      </c>
      <c r="BF8" s="85">
        <v>26</v>
      </c>
      <c r="BG8" s="85">
        <v>26</v>
      </c>
      <c r="BH8" s="85">
        <v>26</v>
      </c>
      <c r="BI8" s="85">
        <v>26</v>
      </c>
      <c r="BJ8" s="85">
        <v>26</v>
      </c>
      <c r="BK8" s="85">
        <v>27</v>
      </c>
      <c r="BL8" s="85">
        <v>27</v>
      </c>
      <c r="BM8" s="85">
        <v>28</v>
      </c>
      <c r="BN8" s="85">
        <v>28</v>
      </c>
      <c r="BO8" s="257"/>
      <c r="BR8" s="5" t="s">
        <v>12</v>
      </c>
      <c r="BS8" s="5" t="s">
        <v>16</v>
      </c>
      <c r="BT8" s="5">
        <f>COUNTIF(D8:BN8,"")</f>
        <v>0</v>
      </c>
      <c r="BU8" s="5">
        <f>63-BT8</f>
        <v>63</v>
      </c>
      <c r="BV8" s="5"/>
      <c r="BW8" s="5">
        <f>BU8</f>
        <v>63</v>
      </c>
      <c r="BX8" s="5"/>
    </row>
    <row r="9" spans="1:151" s="13" customFormat="1" ht="12" customHeight="1">
      <c r="A9" s="104" t="s">
        <v>17</v>
      </c>
      <c r="B9" s="123"/>
      <c r="C9" s="132" t="s">
        <v>150</v>
      </c>
      <c r="D9" s="130"/>
      <c r="E9" s="122"/>
      <c r="F9" s="122"/>
      <c r="G9" s="122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73">
        <f aca="true" t="shared" si="0" ref="BO9:BO54">IF(BR9&lt;&gt;0,BR9," ")</f>
      </c>
      <c r="BP9" s="3"/>
      <c r="BQ9" s="9"/>
      <c r="BR9" s="10">
        <f aca="true" t="shared" si="1" ref="BR9:BR54">COUNTIF(B9:BN9,"F")</f>
        <v>0</v>
      </c>
      <c r="BS9" s="5">
        <f aca="true" t="shared" si="2" ref="BS9:BS54">BR9</f>
        <v>0</v>
      </c>
      <c r="BT9" s="5"/>
      <c r="BU9" s="5"/>
      <c r="BV9" s="5"/>
      <c r="BW9" s="5"/>
      <c r="BX9" s="5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2"/>
      <c r="EM9" s="12"/>
      <c r="EN9" s="12"/>
      <c r="EO9" s="12"/>
      <c r="EP9" s="12"/>
      <c r="EQ9" s="12"/>
      <c r="ER9" s="12"/>
      <c r="ES9" s="12"/>
      <c r="ET9" s="12"/>
      <c r="EU9" s="12"/>
    </row>
    <row r="10" spans="1:76" ht="12" customHeight="1">
      <c r="A10" s="104" t="s">
        <v>18</v>
      </c>
      <c r="B10" s="124"/>
      <c r="C10" s="132" t="s">
        <v>151</v>
      </c>
      <c r="D10" s="130"/>
      <c r="E10" s="122"/>
      <c r="F10" s="122"/>
      <c r="G10" s="122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73">
        <f t="shared" si="0"/>
      </c>
      <c r="BP10" s="3"/>
      <c r="BQ10" s="9"/>
      <c r="BR10" s="10">
        <f t="shared" si="1"/>
        <v>0</v>
      </c>
      <c r="BS10" s="5">
        <f t="shared" si="2"/>
        <v>0</v>
      </c>
      <c r="BT10" s="5"/>
      <c r="BU10" s="5"/>
      <c r="BV10" s="5"/>
      <c r="BW10" s="5"/>
      <c r="BX10" s="5"/>
    </row>
    <row r="11" spans="1:76" ht="12" customHeight="1">
      <c r="A11" s="104" t="s">
        <v>19</v>
      </c>
      <c r="B11" s="124"/>
      <c r="C11" s="132" t="s">
        <v>152</v>
      </c>
      <c r="D11" s="130"/>
      <c r="E11" s="122"/>
      <c r="F11" s="122"/>
      <c r="G11" s="122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73">
        <f t="shared" si="0"/>
      </c>
      <c r="BP11" s="3"/>
      <c r="BQ11" s="9"/>
      <c r="BR11" s="10">
        <f t="shared" si="1"/>
        <v>0</v>
      </c>
      <c r="BS11" s="5">
        <f t="shared" si="2"/>
        <v>0</v>
      </c>
      <c r="BT11" s="5"/>
      <c r="BU11" s="5"/>
      <c r="BV11" s="5"/>
      <c r="BW11" s="5"/>
      <c r="BX11" s="5"/>
    </row>
    <row r="12" spans="1:151" s="15" customFormat="1" ht="12" customHeight="1">
      <c r="A12" s="104" t="s">
        <v>20</v>
      </c>
      <c r="B12" s="124"/>
      <c r="C12" s="132" t="s">
        <v>153</v>
      </c>
      <c r="D12" s="130"/>
      <c r="E12" s="122"/>
      <c r="F12" s="122"/>
      <c r="G12" s="122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73">
        <f t="shared" si="0"/>
      </c>
      <c r="BP12" s="3"/>
      <c r="BQ12" s="9"/>
      <c r="BR12" s="10">
        <f t="shared" si="1"/>
        <v>0</v>
      </c>
      <c r="BS12" s="5">
        <f t="shared" si="2"/>
        <v>0</v>
      </c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14"/>
      <c r="EM12" s="14"/>
      <c r="EN12" s="14"/>
      <c r="EO12" s="14"/>
      <c r="EP12" s="14"/>
      <c r="EQ12" s="14"/>
      <c r="ER12" s="14"/>
      <c r="ES12" s="14"/>
      <c r="ET12" s="14"/>
      <c r="EU12" s="14"/>
    </row>
    <row r="13" spans="1:151" s="13" customFormat="1" ht="12" customHeight="1">
      <c r="A13" s="104" t="s">
        <v>21</v>
      </c>
      <c r="B13" s="124"/>
      <c r="C13" s="132" t="s">
        <v>154</v>
      </c>
      <c r="D13" s="130"/>
      <c r="E13" s="122"/>
      <c r="F13" s="122"/>
      <c r="G13" s="122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73">
        <f t="shared" si="0"/>
      </c>
      <c r="BP13" s="3"/>
      <c r="BQ13" s="9"/>
      <c r="BR13" s="10">
        <f t="shared" si="1"/>
        <v>0</v>
      </c>
      <c r="BS13" s="5">
        <f t="shared" si="2"/>
        <v>0</v>
      </c>
      <c r="BT13" s="5"/>
      <c r="BU13" s="5"/>
      <c r="BV13" s="5"/>
      <c r="BW13" s="5"/>
      <c r="BX13" s="5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2"/>
      <c r="EM13" s="12"/>
      <c r="EN13" s="12"/>
      <c r="EO13" s="12"/>
      <c r="EP13" s="12"/>
      <c r="EQ13" s="12"/>
      <c r="ER13" s="12"/>
      <c r="ES13" s="12"/>
      <c r="ET13" s="12"/>
      <c r="EU13" s="12"/>
    </row>
    <row r="14" spans="1:75" ht="12" customHeight="1">
      <c r="A14" s="104" t="s">
        <v>22</v>
      </c>
      <c r="B14" s="124"/>
      <c r="C14" s="132" t="s">
        <v>158</v>
      </c>
      <c r="D14" s="130"/>
      <c r="E14" s="122"/>
      <c r="F14" s="122"/>
      <c r="G14" s="122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73">
        <f t="shared" si="0"/>
      </c>
      <c r="BP14" s="3"/>
      <c r="BQ14" s="9"/>
      <c r="BR14" s="10">
        <f t="shared" si="1"/>
        <v>0</v>
      </c>
      <c r="BS14" s="5">
        <f t="shared" si="2"/>
        <v>0</v>
      </c>
      <c r="BV14" s="3"/>
      <c r="BW14" s="5"/>
    </row>
    <row r="15" spans="1:74" ht="12" customHeight="1">
      <c r="A15" s="104" t="s">
        <v>23</v>
      </c>
      <c r="B15" s="124"/>
      <c r="C15" s="132" t="s">
        <v>159</v>
      </c>
      <c r="D15" s="130"/>
      <c r="E15" s="122"/>
      <c r="F15" s="122"/>
      <c r="G15" s="122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73">
        <f t="shared" si="0"/>
      </c>
      <c r="BP15" s="3"/>
      <c r="BQ15" s="9"/>
      <c r="BR15" s="10">
        <f t="shared" si="1"/>
        <v>0</v>
      </c>
      <c r="BS15" s="5">
        <f t="shared" si="2"/>
        <v>0</v>
      </c>
      <c r="BV15" s="3"/>
    </row>
    <row r="16" spans="1:74" ht="12" customHeight="1">
      <c r="A16" s="104" t="s">
        <v>24</v>
      </c>
      <c r="B16" s="124"/>
      <c r="C16" s="132" t="s">
        <v>160</v>
      </c>
      <c r="D16" s="130"/>
      <c r="E16" s="122"/>
      <c r="F16" s="122"/>
      <c r="G16" s="122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73">
        <f t="shared" si="0"/>
      </c>
      <c r="BP16" s="3"/>
      <c r="BQ16" s="9"/>
      <c r="BR16" s="10">
        <f t="shared" si="1"/>
        <v>0</v>
      </c>
      <c r="BS16" s="5">
        <f t="shared" si="2"/>
        <v>0</v>
      </c>
      <c r="BV16" s="3"/>
    </row>
    <row r="17" spans="1:74" ht="12" customHeight="1">
      <c r="A17" s="104" t="s">
        <v>25</v>
      </c>
      <c r="B17" s="124"/>
      <c r="C17" s="132" t="s">
        <v>161</v>
      </c>
      <c r="D17" s="130"/>
      <c r="E17" s="122"/>
      <c r="F17" s="122"/>
      <c r="G17" s="122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73">
        <f t="shared" si="0"/>
      </c>
      <c r="BP17" s="3"/>
      <c r="BQ17" s="9"/>
      <c r="BR17" s="10">
        <f t="shared" si="1"/>
        <v>0</v>
      </c>
      <c r="BS17" s="5">
        <f t="shared" si="2"/>
        <v>0</v>
      </c>
      <c r="BV17" s="3"/>
    </row>
    <row r="18" spans="1:74" ht="12" customHeight="1">
      <c r="A18" s="104" t="s">
        <v>26</v>
      </c>
      <c r="B18" s="124"/>
      <c r="C18" s="132" t="s">
        <v>162</v>
      </c>
      <c r="D18" s="130"/>
      <c r="E18" s="122"/>
      <c r="F18" s="122"/>
      <c r="G18" s="122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73">
        <f t="shared" si="0"/>
      </c>
      <c r="BP18" s="3"/>
      <c r="BQ18" s="9"/>
      <c r="BR18" s="10">
        <f t="shared" si="1"/>
        <v>0</v>
      </c>
      <c r="BS18" s="5">
        <f t="shared" si="2"/>
        <v>0</v>
      </c>
      <c r="BV18" s="3"/>
    </row>
    <row r="19" spans="1:151" s="15" customFormat="1" ht="12" customHeight="1">
      <c r="A19" s="104" t="s">
        <v>27</v>
      </c>
      <c r="B19" s="124"/>
      <c r="C19" s="132" t="s">
        <v>163</v>
      </c>
      <c r="D19" s="130"/>
      <c r="E19" s="122"/>
      <c r="F19" s="122"/>
      <c r="G19" s="122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73">
        <f t="shared" si="0"/>
      </c>
      <c r="BP19" s="3"/>
      <c r="BQ19" s="9"/>
      <c r="BR19" s="10">
        <f t="shared" si="1"/>
        <v>0</v>
      </c>
      <c r="BS19" s="5">
        <f t="shared" si="2"/>
        <v>0</v>
      </c>
      <c r="BT19" s="5"/>
      <c r="BU19" s="5"/>
      <c r="BV19" s="5"/>
      <c r="BW19" s="3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14"/>
      <c r="EM19" s="14"/>
      <c r="EN19" s="14"/>
      <c r="EO19" s="14"/>
      <c r="EP19" s="14"/>
      <c r="EQ19" s="14"/>
      <c r="ER19" s="14"/>
      <c r="ES19" s="14"/>
      <c r="ET19" s="14"/>
      <c r="EU19" s="14"/>
    </row>
    <row r="20" spans="1:151" s="15" customFormat="1" ht="12" customHeight="1">
      <c r="A20" s="104" t="s">
        <v>28</v>
      </c>
      <c r="B20" s="124"/>
      <c r="C20" s="132" t="s">
        <v>164</v>
      </c>
      <c r="D20" s="130"/>
      <c r="E20" s="122"/>
      <c r="F20" s="122"/>
      <c r="G20" s="122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73">
        <f t="shared" si="0"/>
      </c>
      <c r="BP20" s="3"/>
      <c r="BQ20" s="9"/>
      <c r="BR20" s="10">
        <f t="shared" si="1"/>
        <v>0</v>
      </c>
      <c r="BS20" s="5">
        <f t="shared" si="2"/>
        <v>0</v>
      </c>
      <c r="BT20" s="5"/>
      <c r="BU20" s="5"/>
      <c r="BV20" s="5"/>
      <c r="BW20" s="3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14"/>
      <c r="EM20" s="14"/>
      <c r="EN20" s="14"/>
      <c r="EO20" s="14"/>
      <c r="EP20" s="14"/>
      <c r="EQ20" s="14"/>
      <c r="ER20" s="14"/>
      <c r="ES20" s="14"/>
      <c r="ET20" s="14"/>
      <c r="EU20" s="14"/>
    </row>
    <row r="21" spans="1:151" s="15" customFormat="1" ht="12" customHeight="1">
      <c r="A21" s="104" t="s">
        <v>29</v>
      </c>
      <c r="B21" s="124"/>
      <c r="C21" s="132" t="s">
        <v>165</v>
      </c>
      <c r="D21" s="130"/>
      <c r="E21" s="122"/>
      <c r="F21" s="122"/>
      <c r="G21" s="122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73">
        <f t="shared" si="0"/>
      </c>
      <c r="BP21" s="3"/>
      <c r="BQ21" s="9"/>
      <c r="BR21" s="10">
        <f t="shared" si="1"/>
        <v>0</v>
      </c>
      <c r="BS21" s="5">
        <f t="shared" si="2"/>
        <v>0</v>
      </c>
      <c r="BT21" s="5"/>
      <c r="BU21" s="5"/>
      <c r="BV21" s="5"/>
      <c r="BW21" s="3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14"/>
      <c r="EM21" s="14"/>
      <c r="EN21" s="14"/>
      <c r="EO21" s="14"/>
      <c r="EP21" s="14"/>
      <c r="EQ21" s="14"/>
      <c r="ER21" s="14"/>
      <c r="ES21" s="14"/>
      <c r="ET21" s="14"/>
      <c r="EU21" s="14"/>
    </row>
    <row r="22" spans="1:151" s="15" customFormat="1" ht="12" customHeight="1">
      <c r="A22" s="104" t="s">
        <v>30</v>
      </c>
      <c r="B22" s="125"/>
      <c r="C22" s="132" t="s">
        <v>166</v>
      </c>
      <c r="D22" s="130"/>
      <c r="E22" s="122"/>
      <c r="F22" s="122"/>
      <c r="G22" s="122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73">
        <f t="shared" si="0"/>
      </c>
      <c r="BP22" s="3"/>
      <c r="BQ22" s="9"/>
      <c r="BR22" s="10">
        <f t="shared" si="1"/>
        <v>0</v>
      </c>
      <c r="BS22" s="5">
        <f t="shared" si="2"/>
        <v>0</v>
      </c>
      <c r="BT22" s="5"/>
      <c r="BU22" s="5"/>
      <c r="BV22" s="5"/>
      <c r="BW22" s="3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14"/>
      <c r="EM22" s="14"/>
      <c r="EN22" s="14"/>
      <c r="EO22" s="14"/>
      <c r="EP22" s="14"/>
      <c r="EQ22" s="14"/>
      <c r="ER22" s="14"/>
      <c r="ES22" s="14"/>
      <c r="ET22" s="14"/>
      <c r="EU22" s="14"/>
    </row>
    <row r="23" spans="1:151" s="15" customFormat="1" ht="12" customHeight="1">
      <c r="A23" s="104" t="s">
        <v>31</v>
      </c>
      <c r="B23" s="123"/>
      <c r="C23" s="132" t="s">
        <v>167</v>
      </c>
      <c r="D23" s="130"/>
      <c r="E23" s="122"/>
      <c r="F23" s="122"/>
      <c r="G23" s="122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73">
        <f t="shared" si="0"/>
      </c>
      <c r="BP23" s="3"/>
      <c r="BQ23" s="9"/>
      <c r="BR23" s="10">
        <f t="shared" si="1"/>
        <v>0</v>
      </c>
      <c r="BS23" s="5">
        <f t="shared" si="2"/>
        <v>0</v>
      </c>
      <c r="BT23" s="5"/>
      <c r="BU23" s="5"/>
      <c r="BV23" s="5"/>
      <c r="BW23" s="3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14"/>
      <c r="EM23" s="14"/>
      <c r="EN23" s="14"/>
      <c r="EO23" s="14"/>
      <c r="EP23" s="14"/>
      <c r="EQ23" s="14"/>
      <c r="ER23" s="14"/>
      <c r="ES23" s="14"/>
      <c r="ET23" s="14"/>
      <c r="EU23" s="14"/>
    </row>
    <row r="24" spans="1:151" s="15" customFormat="1" ht="12" customHeight="1">
      <c r="A24" s="104" t="s">
        <v>32</v>
      </c>
      <c r="B24" s="124"/>
      <c r="C24" s="132" t="s">
        <v>168</v>
      </c>
      <c r="D24" s="130"/>
      <c r="E24" s="122"/>
      <c r="F24" s="122"/>
      <c r="G24" s="122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73">
        <f t="shared" si="0"/>
      </c>
      <c r="BP24" s="3"/>
      <c r="BQ24" s="9"/>
      <c r="BR24" s="10">
        <f>COUNTIF(B24:BN24,"F")</f>
        <v>0</v>
      </c>
      <c r="BS24" s="5">
        <f t="shared" si="2"/>
        <v>0</v>
      </c>
      <c r="BT24" s="5"/>
      <c r="BU24" s="5"/>
      <c r="BV24" s="5"/>
      <c r="BW24" s="3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14"/>
      <c r="EM24" s="14"/>
      <c r="EN24" s="14"/>
      <c r="EO24" s="14"/>
      <c r="EP24" s="14"/>
      <c r="EQ24" s="14"/>
      <c r="ER24" s="14"/>
      <c r="ES24" s="14"/>
      <c r="ET24" s="14"/>
      <c r="EU24" s="14"/>
    </row>
    <row r="25" spans="1:151" s="15" customFormat="1" ht="12" customHeight="1">
      <c r="A25" s="104" t="s">
        <v>33</v>
      </c>
      <c r="B25" s="124"/>
      <c r="C25" s="132" t="s">
        <v>169</v>
      </c>
      <c r="D25" s="130"/>
      <c r="E25" s="122"/>
      <c r="F25" s="122"/>
      <c r="G25" s="122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73">
        <f t="shared" si="0"/>
      </c>
      <c r="BP25" s="3"/>
      <c r="BQ25" s="9"/>
      <c r="BR25" s="10">
        <f t="shared" si="1"/>
        <v>0</v>
      </c>
      <c r="BS25" s="5">
        <f t="shared" si="2"/>
        <v>0</v>
      </c>
      <c r="BT25" s="5"/>
      <c r="BU25" s="5"/>
      <c r="BV25" s="5"/>
      <c r="BW25" s="3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14"/>
      <c r="EM25" s="14"/>
      <c r="EN25" s="14"/>
      <c r="EO25" s="14"/>
      <c r="EP25" s="14"/>
      <c r="EQ25" s="14"/>
      <c r="ER25" s="14"/>
      <c r="ES25" s="14"/>
      <c r="ET25" s="14"/>
      <c r="EU25" s="14"/>
    </row>
    <row r="26" spans="1:151" s="15" customFormat="1" ht="12" customHeight="1">
      <c r="A26" s="104" t="s">
        <v>34</v>
      </c>
      <c r="B26" s="124"/>
      <c r="C26" s="114" t="s">
        <v>170</v>
      </c>
      <c r="D26" s="130"/>
      <c r="E26" s="122"/>
      <c r="F26" s="122"/>
      <c r="G26" s="122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73">
        <f t="shared" si="0"/>
      </c>
      <c r="BP26" s="3"/>
      <c r="BQ26" s="9"/>
      <c r="BR26" s="10">
        <f>COUNTIF(B26:BN26,"F")</f>
        <v>0</v>
      </c>
      <c r="BS26" s="5">
        <f t="shared" si="2"/>
        <v>0</v>
      </c>
      <c r="BT26" s="5"/>
      <c r="BU26" s="5"/>
      <c r="BV26" s="5"/>
      <c r="BW26" s="3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14"/>
      <c r="EM26" s="14"/>
      <c r="EN26" s="14"/>
      <c r="EO26" s="14"/>
      <c r="EP26" s="14"/>
      <c r="EQ26" s="14"/>
      <c r="ER26" s="14"/>
      <c r="ES26" s="14"/>
      <c r="ET26" s="14"/>
      <c r="EU26" s="14"/>
    </row>
    <row r="27" spans="1:151" s="15" customFormat="1" ht="12" customHeight="1">
      <c r="A27" s="104" t="s">
        <v>35</v>
      </c>
      <c r="B27" s="124"/>
      <c r="C27" s="132" t="s">
        <v>171</v>
      </c>
      <c r="D27" s="130"/>
      <c r="E27" s="122"/>
      <c r="F27" s="122"/>
      <c r="G27" s="122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73">
        <f t="shared" si="0"/>
      </c>
      <c r="BP27" s="3"/>
      <c r="BQ27" s="9"/>
      <c r="BR27" s="10">
        <f t="shared" si="1"/>
        <v>0</v>
      </c>
      <c r="BS27" s="5">
        <f t="shared" si="2"/>
        <v>0</v>
      </c>
      <c r="BT27" s="5"/>
      <c r="BU27" s="5"/>
      <c r="BV27" s="5"/>
      <c r="BW27" s="3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14"/>
      <c r="EM27" s="14"/>
      <c r="EN27" s="14"/>
      <c r="EO27" s="14"/>
      <c r="EP27" s="14"/>
      <c r="EQ27" s="14"/>
      <c r="ER27" s="14"/>
      <c r="ES27" s="14"/>
      <c r="ET27" s="14"/>
      <c r="EU27" s="14"/>
    </row>
    <row r="28" spans="1:151" s="15" customFormat="1" ht="12" customHeight="1">
      <c r="A28" s="104" t="s">
        <v>36</v>
      </c>
      <c r="B28" s="115"/>
      <c r="C28" s="132" t="s">
        <v>172</v>
      </c>
      <c r="D28" s="130"/>
      <c r="E28" s="122"/>
      <c r="F28" s="122"/>
      <c r="G28" s="122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73">
        <f t="shared" si="0"/>
      </c>
      <c r="BP28" s="3"/>
      <c r="BQ28" s="9"/>
      <c r="BR28" s="10">
        <f t="shared" si="1"/>
        <v>0</v>
      </c>
      <c r="BS28" s="5">
        <f t="shared" si="2"/>
        <v>0</v>
      </c>
      <c r="BT28" s="5"/>
      <c r="BU28" s="5"/>
      <c r="BV28" s="5"/>
      <c r="BW28" s="3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14"/>
      <c r="EM28" s="14"/>
      <c r="EN28" s="14"/>
      <c r="EO28" s="14"/>
      <c r="EP28" s="14"/>
      <c r="EQ28" s="14"/>
      <c r="ER28" s="14"/>
      <c r="ES28" s="14"/>
      <c r="ET28" s="14"/>
      <c r="EU28" s="14"/>
    </row>
    <row r="29" spans="1:151" s="15" customFormat="1" ht="12" customHeight="1">
      <c r="A29" s="104" t="s">
        <v>37</v>
      </c>
      <c r="B29" s="124"/>
      <c r="C29" s="132" t="s">
        <v>173</v>
      </c>
      <c r="D29" s="130"/>
      <c r="E29" s="122"/>
      <c r="F29" s="122"/>
      <c r="G29" s="122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73">
        <f t="shared" si="0"/>
      </c>
      <c r="BP29" s="3"/>
      <c r="BQ29" s="9"/>
      <c r="BR29" s="10">
        <f t="shared" si="1"/>
        <v>0</v>
      </c>
      <c r="BS29" s="5">
        <f t="shared" si="2"/>
        <v>0</v>
      </c>
      <c r="BT29" s="5"/>
      <c r="BU29" s="5"/>
      <c r="BV29" s="5"/>
      <c r="BW29" s="3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14"/>
      <c r="EM29" s="14"/>
      <c r="EN29" s="14"/>
      <c r="EO29" s="14"/>
      <c r="EP29" s="14"/>
      <c r="EQ29" s="14"/>
      <c r="ER29" s="14"/>
      <c r="ES29" s="14"/>
      <c r="ET29" s="14"/>
      <c r="EU29" s="14"/>
    </row>
    <row r="30" spans="1:151" s="15" customFormat="1" ht="12" customHeight="1">
      <c r="A30" s="104" t="s">
        <v>38</v>
      </c>
      <c r="B30" s="124"/>
      <c r="C30" s="132" t="s">
        <v>174</v>
      </c>
      <c r="D30" s="130"/>
      <c r="E30" s="122"/>
      <c r="F30" s="122"/>
      <c r="G30" s="122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73">
        <f t="shared" si="0"/>
      </c>
      <c r="BP30" s="3"/>
      <c r="BQ30" s="9"/>
      <c r="BR30" s="10">
        <f t="shared" si="1"/>
        <v>0</v>
      </c>
      <c r="BS30" s="5">
        <f t="shared" si="2"/>
        <v>0</v>
      </c>
      <c r="BT30" s="5"/>
      <c r="BU30" s="5"/>
      <c r="BV30" s="5"/>
      <c r="BW30" s="3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14"/>
      <c r="EM30" s="14"/>
      <c r="EN30" s="14"/>
      <c r="EO30" s="14"/>
      <c r="EP30" s="14"/>
      <c r="EQ30" s="14"/>
      <c r="ER30" s="14"/>
      <c r="ES30" s="14"/>
      <c r="ET30" s="14"/>
      <c r="EU30" s="14"/>
    </row>
    <row r="31" spans="1:151" s="15" customFormat="1" ht="12" customHeight="1">
      <c r="A31" s="104" t="s">
        <v>39</v>
      </c>
      <c r="B31" s="126"/>
      <c r="C31" s="132" t="s">
        <v>175</v>
      </c>
      <c r="D31" s="130"/>
      <c r="E31" s="122"/>
      <c r="F31" s="122"/>
      <c r="G31" s="122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73">
        <f t="shared" si="0"/>
      </c>
      <c r="BP31" s="3"/>
      <c r="BQ31" s="9"/>
      <c r="BR31" s="10">
        <f t="shared" si="1"/>
        <v>0</v>
      </c>
      <c r="BS31" s="5">
        <f t="shared" si="2"/>
        <v>0</v>
      </c>
      <c r="BT31" s="5"/>
      <c r="BU31" s="5"/>
      <c r="BV31" s="5"/>
      <c r="BW31" s="3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14"/>
      <c r="EM31" s="14"/>
      <c r="EN31" s="14"/>
      <c r="EO31" s="14"/>
      <c r="EP31" s="14"/>
      <c r="EQ31" s="14"/>
      <c r="ER31" s="14"/>
      <c r="ES31" s="14"/>
      <c r="ET31" s="14"/>
      <c r="EU31" s="14"/>
    </row>
    <row r="32" spans="1:151" s="15" customFormat="1" ht="12" customHeight="1">
      <c r="A32" s="104" t="s">
        <v>40</v>
      </c>
      <c r="B32" s="115"/>
      <c r="C32" s="132" t="s">
        <v>176</v>
      </c>
      <c r="D32" s="130"/>
      <c r="E32" s="122"/>
      <c r="F32" s="122"/>
      <c r="G32" s="122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73">
        <f t="shared" si="0"/>
      </c>
      <c r="BP32" s="3"/>
      <c r="BQ32" s="9"/>
      <c r="BR32" s="10">
        <f t="shared" si="1"/>
        <v>0</v>
      </c>
      <c r="BS32" s="5">
        <f t="shared" si="2"/>
        <v>0</v>
      </c>
      <c r="BT32" s="5"/>
      <c r="BU32" s="5"/>
      <c r="BV32" s="5"/>
      <c r="BW32" s="3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14"/>
      <c r="EM32" s="14"/>
      <c r="EN32" s="14"/>
      <c r="EO32" s="14"/>
      <c r="EP32" s="14"/>
      <c r="EQ32" s="14"/>
      <c r="ER32" s="14"/>
      <c r="ES32" s="14"/>
      <c r="ET32" s="14"/>
      <c r="EU32" s="14"/>
    </row>
    <row r="33" spans="1:151" s="15" customFormat="1" ht="12" customHeight="1">
      <c r="A33" s="113" t="s">
        <v>136</v>
      </c>
      <c r="B33" s="123"/>
      <c r="C33" s="132" t="s">
        <v>177</v>
      </c>
      <c r="D33" s="130"/>
      <c r="E33" s="122"/>
      <c r="F33" s="122"/>
      <c r="G33" s="122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73">
        <f t="shared" si="0"/>
      </c>
      <c r="BP33" s="3"/>
      <c r="BQ33" s="9"/>
      <c r="BR33" s="10">
        <f t="shared" si="1"/>
        <v>0</v>
      </c>
      <c r="BS33" s="5">
        <f t="shared" si="2"/>
        <v>0</v>
      </c>
      <c r="BT33" s="5"/>
      <c r="BU33" s="5"/>
      <c r="BV33" s="5"/>
      <c r="BW33" s="3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14"/>
      <c r="EM33" s="14"/>
      <c r="EN33" s="14"/>
      <c r="EO33" s="14"/>
      <c r="EP33" s="14"/>
      <c r="EQ33" s="14"/>
      <c r="ER33" s="14"/>
      <c r="ES33" s="14"/>
      <c r="ET33" s="14"/>
      <c r="EU33" s="14"/>
    </row>
    <row r="34" spans="1:151" s="15" customFormat="1" ht="12" customHeight="1">
      <c r="A34" s="113" t="s">
        <v>137</v>
      </c>
      <c r="B34" s="126"/>
      <c r="C34" s="132" t="s">
        <v>178</v>
      </c>
      <c r="D34" s="130"/>
      <c r="E34" s="122"/>
      <c r="F34" s="122"/>
      <c r="G34" s="122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73">
        <f t="shared" si="0"/>
      </c>
      <c r="BP34" s="3"/>
      <c r="BQ34" s="9"/>
      <c r="BR34" s="10">
        <f t="shared" si="1"/>
        <v>0</v>
      </c>
      <c r="BS34" s="5">
        <f t="shared" si="2"/>
        <v>0</v>
      </c>
      <c r="BT34" s="5"/>
      <c r="BU34" s="5"/>
      <c r="BV34" s="5"/>
      <c r="BW34" s="3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14"/>
      <c r="EM34" s="14"/>
      <c r="EN34" s="14"/>
      <c r="EO34" s="14"/>
      <c r="EP34" s="14"/>
      <c r="EQ34" s="14"/>
      <c r="ER34" s="14"/>
      <c r="ES34" s="14"/>
      <c r="ET34" s="14"/>
      <c r="EU34" s="14"/>
    </row>
    <row r="35" spans="1:151" s="15" customFormat="1" ht="12" customHeight="1">
      <c r="A35" s="113" t="s">
        <v>138</v>
      </c>
      <c r="B35" s="126"/>
      <c r="C35" s="132" t="s">
        <v>179</v>
      </c>
      <c r="D35" s="130"/>
      <c r="E35" s="122"/>
      <c r="F35" s="122"/>
      <c r="G35" s="122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73">
        <f t="shared" si="0"/>
      </c>
      <c r="BP35" s="3"/>
      <c r="BQ35" s="9"/>
      <c r="BR35" s="10">
        <f t="shared" si="1"/>
        <v>0</v>
      </c>
      <c r="BS35" s="5">
        <f t="shared" si="2"/>
        <v>0</v>
      </c>
      <c r="BT35" s="5"/>
      <c r="BU35" s="5"/>
      <c r="BV35" s="5"/>
      <c r="BW35" s="3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14"/>
      <c r="EM35" s="14"/>
      <c r="EN35" s="14"/>
      <c r="EO35" s="14"/>
      <c r="EP35" s="14"/>
      <c r="EQ35" s="14"/>
      <c r="ER35" s="14"/>
      <c r="ES35" s="14"/>
      <c r="ET35" s="14"/>
      <c r="EU35" s="14"/>
    </row>
    <row r="36" spans="1:151" s="15" customFormat="1" ht="12" customHeight="1">
      <c r="A36" s="113" t="s">
        <v>139</v>
      </c>
      <c r="B36" s="126"/>
      <c r="C36" s="132" t="s">
        <v>180</v>
      </c>
      <c r="D36" s="130"/>
      <c r="E36" s="122"/>
      <c r="F36" s="122"/>
      <c r="G36" s="122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73">
        <f t="shared" si="0"/>
      </c>
      <c r="BP36" s="3"/>
      <c r="BQ36" s="9"/>
      <c r="BR36" s="10">
        <f t="shared" si="1"/>
        <v>0</v>
      </c>
      <c r="BS36" s="5">
        <f t="shared" si="2"/>
        <v>0</v>
      </c>
      <c r="BT36" s="5"/>
      <c r="BU36" s="5"/>
      <c r="BV36" s="5"/>
      <c r="BW36" s="3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14"/>
      <c r="EM36" s="14"/>
      <c r="EN36" s="14"/>
      <c r="EO36" s="14"/>
      <c r="EP36" s="14"/>
      <c r="EQ36" s="14"/>
      <c r="ER36" s="14"/>
      <c r="ES36" s="14"/>
      <c r="ET36" s="14"/>
      <c r="EU36" s="14"/>
    </row>
    <row r="37" spans="1:151" s="15" customFormat="1" ht="12" customHeight="1">
      <c r="A37" s="113" t="s">
        <v>140</v>
      </c>
      <c r="B37" s="126"/>
      <c r="C37" s="132" t="s">
        <v>181</v>
      </c>
      <c r="D37" s="130"/>
      <c r="E37" s="122"/>
      <c r="F37" s="122"/>
      <c r="G37" s="122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73">
        <f t="shared" si="0"/>
      </c>
      <c r="BP37" s="3"/>
      <c r="BQ37" s="9"/>
      <c r="BR37" s="10">
        <f t="shared" si="1"/>
        <v>0</v>
      </c>
      <c r="BS37" s="5">
        <f t="shared" si="2"/>
        <v>0</v>
      </c>
      <c r="BT37" s="5"/>
      <c r="BU37" s="5"/>
      <c r="BV37" s="5"/>
      <c r="BW37" s="3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14"/>
      <c r="EM37" s="14"/>
      <c r="EN37" s="14"/>
      <c r="EO37" s="14"/>
      <c r="EP37" s="14"/>
      <c r="EQ37" s="14"/>
      <c r="ER37" s="14"/>
      <c r="ES37" s="14"/>
      <c r="ET37" s="14"/>
      <c r="EU37" s="14"/>
    </row>
    <row r="38" spans="1:151" s="15" customFormat="1" ht="12" customHeight="1">
      <c r="A38" s="113" t="s">
        <v>141</v>
      </c>
      <c r="B38" s="126"/>
      <c r="C38" s="132" t="s">
        <v>197</v>
      </c>
      <c r="D38" s="130"/>
      <c r="E38" s="122"/>
      <c r="F38" s="122"/>
      <c r="G38" s="122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73">
        <f t="shared" si="0"/>
      </c>
      <c r="BP38" s="3"/>
      <c r="BQ38" s="9"/>
      <c r="BR38" s="10">
        <f t="shared" si="1"/>
        <v>0</v>
      </c>
      <c r="BS38" s="5">
        <f t="shared" si="2"/>
        <v>0</v>
      </c>
      <c r="BT38" s="5"/>
      <c r="BU38" s="5"/>
      <c r="BV38" s="5"/>
      <c r="BW38" s="3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14"/>
      <c r="EM38" s="14"/>
      <c r="EN38" s="14"/>
      <c r="EO38" s="14"/>
      <c r="EP38" s="14"/>
      <c r="EQ38" s="14"/>
      <c r="ER38" s="14"/>
      <c r="ES38" s="14"/>
      <c r="ET38" s="14"/>
      <c r="EU38" s="14"/>
    </row>
    <row r="39" spans="1:151" s="15" customFormat="1" ht="12" customHeight="1">
      <c r="A39" s="113" t="s">
        <v>182</v>
      </c>
      <c r="B39" s="127"/>
      <c r="C39" s="132" t="s">
        <v>198</v>
      </c>
      <c r="D39" s="130"/>
      <c r="E39" s="122"/>
      <c r="F39" s="122"/>
      <c r="G39" s="122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73">
        <f t="shared" si="0"/>
      </c>
      <c r="BP39" s="3"/>
      <c r="BQ39" s="9"/>
      <c r="BR39" s="10">
        <f t="shared" si="1"/>
        <v>0</v>
      </c>
      <c r="BS39" s="5">
        <f t="shared" si="2"/>
        <v>0</v>
      </c>
      <c r="BT39" s="5"/>
      <c r="BU39" s="5"/>
      <c r="BV39" s="5"/>
      <c r="BW39" s="3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14"/>
      <c r="EM39" s="14"/>
      <c r="EN39" s="14"/>
      <c r="EO39" s="14"/>
      <c r="EP39" s="14"/>
      <c r="EQ39" s="14"/>
      <c r="ER39" s="14"/>
      <c r="ES39" s="14"/>
      <c r="ET39" s="14"/>
      <c r="EU39" s="14"/>
    </row>
    <row r="40" spans="1:151" s="15" customFormat="1" ht="12" customHeight="1">
      <c r="A40" s="113" t="s">
        <v>183</v>
      </c>
      <c r="B40" s="127"/>
      <c r="C40" s="132" t="s">
        <v>199</v>
      </c>
      <c r="D40" s="130"/>
      <c r="E40" s="122"/>
      <c r="F40" s="122"/>
      <c r="G40" s="122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73">
        <f t="shared" si="0"/>
      </c>
      <c r="BP40" s="3"/>
      <c r="BQ40" s="9"/>
      <c r="BR40" s="10">
        <f t="shared" si="1"/>
        <v>0</v>
      </c>
      <c r="BS40" s="5">
        <f t="shared" si="2"/>
        <v>0</v>
      </c>
      <c r="BT40" s="5"/>
      <c r="BU40" s="5"/>
      <c r="BV40" s="5"/>
      <c r="BW40" s="3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14"/>
      <c r="EM40" s="14"/>
      <c r="EN40" s="14"/>
      <c r="EO40" s="14"/>
      <c r="EP40" s="14"/>
      <c r="EQ40" s="14"/>
      <c r="ER40" s="14"/>
      <c r="ES40" s="14"/>
      <c r="ET40" s="14"/>
      <c r="EU40" s="14"/>
    </row>
    <row r="41" spans="1:74" ht="12" customHeight="1">
      <c r="A41" s="113" t="s">
        <v>184</v>
      </c>
      <c r="B41" s="127"/>
      <c r="C41" s="132" t="s">
        <v>200</v>
      </c>
      <c r="D41" s="130"/>
      <c r="E41" s="122"/>
      <c r="F41" s="122"/>
      <c r="G41" s="122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73">
        <f t="shared" si="0"/>
      </c>
      <c r="BP41" s="3"/>
      <c r="BQ41" s="9"/>
      <c r="BR41" s="10">
        <f t="shared" si="1"/>
        <v>0</v>
      </c>
      <c r="BS41" s="5">
        <f t="shared" si="2"/>
        <v>0</v>
      </c>
      <c r="BV41" s="3"/>
    </row>
    <row r="42" spans="1:74" ht="12" customHeight="1">
      <c r="A42" s="113" t="s">
        <v>185</v>
      </c>
      <c r="B42" s="127"/>
      <c r="C42" s="132" t="s">
        <v>201</v>
      </c>
      <c r="D42" s="130"/>
      <c r="E42" s="122"/>
      <c r="F42" s="122"/>
      <c r="G42" s="122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73">
        <f t="shared" si="0"/>
      </c>
      <c r="BP42" s="3"/>
      <c r="BQ42" s="9"/>
      <c r="BR42" s="10">
        <f t="shared" si="1"/>
        <v>0</v>
      </c>
      <c r="BS42" s="5">
        <f t="shared" si="2"/>
        <v>0</v>
      </c>
      <c r="BV42" s="3"/>
    </row>
    <row r="43" spans="1:74" ht="12" customHeight="1">
      <c r="A43" s="113" t="s">
        <v>186</v>
      </c>
      <c r="B43" s="127"/>
      <c r="C43" s="132" t="s">
        <v>202</v>
      </c>
      <c r="D43" s="130" t="s">
        <v>215</v>
      </c>
      <c r="E43" s="122" t="s">
        <v>215</v>
      </c>
      <c r="F43" s="122" t="s">
        <v>215</v>
      </c>
      <c r="G43" s="122" t="s">
        <v>215</v>
      </c>
      <c r="H43" s="84" t="s">
        <v>215</v>
      </c>
      <c r="I43" s="84" t="s">
        <v>215</v>
      </c>
      <c r="J43" s="84" t="s">
        <v>215</v>
      </c>
      <c r="K43" s="84" t="s">
        <v>215</v>
      </c>
      <c r="L43" s="84" t="s">
        <v>215</v>
      </c>
      <c r="M43" s="84" t="s">
        <v>215</v>
      </c>
      <c r="N43" s="84" t="s">
        <v>215</v>
      </c>
      <c r="O43" s="84" t="s">
        <v>215</v>
      </c>
      <c r="P43" s="84" t="s">
        <v>215</v>
      </c>
      <c r="Q43" s="84" t="s">
        <v>215</v>
      </c>
      <c r="R43" s="84" t="s">
        <v>215</v>
      </c>
      <c r="S43" s="84" t="s">
        <v>215</v>
      </c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73">
        <f t="shared" si="0"/>
        <v>16</v>
      </c>
      <c r="BP43" s="3"/>
      <c r="BQ43" s="9"/>
      <c r="BR43" s="10">
        <f t="shared" si="1"/>
        <v>16</v>
      </c>
      <c r="BS43" s="5">
        <f t="shared" si="2"/>
        <v>16</v>
      </c>
      <c r="BV43" s="3"/>
    </row>
    <row r="44" spans="1:74" ht="12" customHeight="1">
      <c r="A44" s="113" t="s">
        <v>187</v>
      </c>
      <c r="B44" s="127"/>
      <c r="C44" s="132" t="s">
        <v>203</v>
      </c>
      <c r="D44" s="130"/>
      <c r="E44" s="122"/>
      <c r="F44" s="122"/>
      <c r="G44" s="122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73">
        <f t="shared" si="0"/>
      </c>
      <c r="BP44" s="3"/>
      <c r="BQ44" s="9"/>
      <c r="BR44" s="10">
        <f t="shared" si="1"/>
        <v>0</v>
      </c>
      <c r="BS44" s="5">
        <f t="shared" si="2"/>
        <v>0</v>
      </c>
      <c r="BV44" s="3"/>
    </row>
    <row r="45" spans="1:74" ht="12" customHeight="1">
      <c r="A45" s="113" t="s">
        <v>188</v>
      </c>
      <c r="B45" s="128"/>
      <c r="C45" s="132" t="s">
        <v>204</v>
      </c>
      <c r="D45" s="130"/>
      <c r="E45" s="122"/>
      <c r="F45" s="122"/>
      <c r="G45" s="122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73">
        <f t="shared" si="0"/>
      </c>
      <c r="BP45" s="3"/>
      <c r="BQ45" s="9"/>
      <c r="BR45" s="10">
        <f t="shared" si="1"/>
        <v>0</v>
      </c>
      <c r="BS45" s="5">
        <f t="shared" si="2"/>
        <v>0</v>
      </c>
      <c r="BV45" s="3"/>
    </row>
    <row r="46" spans="1:74" ht="12" customHeight="1">
      <c r="A46" s="113" t="s">
        <v>189</v>
      </c>
      <c r="B46" s="128"/>
      <c r="C46" s="132" t="s">
        <v>205</v>
      </c>
      <c r="D46" s="130"/>
      <c r="E46" s="122"/>
      <c r="F46" s="122"/>
      <c r="G46" s="122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73">
        <f t="shared" si="0"/>
      </c>
      <c r="BP46" s="3"/>
      <c r="BQ46" s="9"/>
      <c r="BR46" s="10">
        <f t="shared" si="1"/>
        <v>0</v>
      </c>
      <c r="BS46" s="5">
        <f t="shared" si="2"/>
        <v>0</v>
      </c>
      <c r="BV46" s="3"/>
    </row>
    <row r="47" spans="1:74" ht="12" customHeight="1">
      <c r="A47" s="113" t="s">
        <v>190</v>
      </c>
      <c r="B47" s="128"/>
      <c r="C47" s="132" t="s">
        <v>206</v>
      </c>
      <c r="D47" s="130"/>
      <c r="E47" s="122"/>
      <c r="F47" s="122"/>
      <c r="G47" s="122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73">
        <f t="shared" si="0"/>
      </c>
      <c r="BP47" s="3"/>
      <c r="BQ47" s="9"/>
      <c r="BR47" s="10">
        <f t="shared" si="1"/>
        <v>0</v>
      </c>
      <c r="BS47" s="5">
        <f t="shared" si="2"/>
        <v>0</v>
      </c>
      <c r="BV47" s="3"/>
    </row>
    <row r="48" spans="1:74" ht="12" customHeight="1">
      <c r="A48" s="104" t="s">
        <v>191</v>
      </c>
      <c r="B48" s="129"/>
      <c r="C48" s="132" t="s">
        <v>207</v>
      </c>
      <c r="D48" s="130"/>
      <c r="E48" s="122"/>
      <c r="F48" s="122"/>
      <c r="G48" s="122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73">
        <f t="shared" si="0"/>
      </c>
      <c r="BP48" s="3"/>
      <c r="BQ48" s="9"/>
      <c r="BR48" s="10">
        <f t="shared" si="1"/>
        <v>0</v>
      </c>
      <c r="BS48" s="5">
        <f t="shared" si="2"/>
        <v>0</v>
      </c>
      <c r="BV48" s="3"/>
    </row>
    <row r="49" spans="1:74" ht="12" customHeight="1">
      <c r="A49" s="104" t="s">
        <v>192</v>
      </c>
      <c r="B49" s="129"/>
      <c r="C49" s="132" t="s">
        <v>208</v>
      </c>
      <c r="D49" s="130"/>
      <c r="E49" s="122"/>
      <c r="F49" s="122"/>
      <c r="G49" s="122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73"/>
      <c r="BP49" s="3"/>
      <c r="BQ49" s="9"/>
      <c r="BR49" s="10"/>
      <c r="BS49" s="5"/>
      <c r="BV49" s="3"/>
    </row>
    <row r="50" spans="1:74" ht="12" customHeight="1">
      <c r="A50" s="104" t="s">
        <v>193</v>
      </c>
      <c r="B50" s="129"/>
      <c r="C50" s="132" t="s">
        <v>209</v>
      </c>
      <c r="D50" s="130"/>
      <c r="E50" s="122"/>
      <c r="F50" s="122"/>
      <c r="G50" s="122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73"/>
      <c r="BP50" s="3"/>
      <c r="BQ50" s="9"/>
      <c r="BR50" s="10"/>
      <c r="BS50" s="5"/>
      <c r="BV50" s="3"/>
    </row>
    <row r="51" spans="1:74" ht="12" customHeight="1">
      <c r="A51" s="104" t="s">
        <v>194</v>
      </c>
      <c r="B51" s="129"/>
      <c r="C51" s="132" t="s">
        <v>210</v>
      </c>
      <c r="D51" s="130"/>
      <c r="E51" s="122"/>
      <c r="F51" s="122"/>
      <c r="G51" s="122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73">
        <f t="shared" si="0"/>
      </c>
      <c r="BP51" s="3"/>
      <c r="BQ51" s="9"/>
      <c r="BR51" s="10">
        <f t="shared" si="1"/>
        <v>0</v>
      </c>
      <c r="BS51" s="5">
        <f t="shared" si="2"/>
        <v>0</v>
      </c>
      <c r="BV51" s="3"/>
    </row>
    <row r="52" spans="1:74" ht="12" customHeight="1">
      <c r="A52" s="104" t="s">
        <v>195</v>
      </c>
      <c r="B52" s="129"/>
      <c r="C52" s="132" t="s">
        <v>211</v>
      </c>
      <c r="D52" s="130"/>
      <c r="E52" s="122"/>
      <c r="F52" s="122"/>
      <c r="G52" s="122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73"/>
      <c r="BP52" s="3"/>
      <c r="BQ52" s="9"/>
      <c r="BR52" s="10"/>
      <c r="BS52" s="5"/>
      <c r="BV52" s="3"/>
    </row>
    <row r="53" spans="1:74" ht="12" customHeight="1">
      <c r="A53" s="104" t="s">
        <v>196</v>
      </c>
      <c r="B53" s="129"/>
      <c r="C53" s="132" t="s">
        <v>212</v>
      </c>
      <c r="D53" s="130"/>
      <c r="E53" s="122"/>
      <c r="F53" s="122"/>
      <c r="G53" s="122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73"/>
      <c r="BP53" s="3"/>
      <c r="BQ53" s="9"/>
      <c r="BR53" s="10"/>
      <c r="BS53" s="5"/>
      <c r="BV53" s="3"/>
    </row>
    <row r="54" spans="1:74" ht="12" customHeight="1">
      <c r="A54" s="104"/>
      <c r="B54" s="129"/>
      <c r="C54" s="132" t="s">
        <v>213</v>
      </c>
      <c r="D54" s="131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73">
        <f t="shared" si="0"/>
      </c>
      <c r="BP54" s="3"/>
      <c r="BQ54" s="9"/>
      <c r="BR54" s="10">
        <f t="shared" si="1"/>
        <v>0</v>
      </c>
      <c r="BS54" s="5">
        <f t="shared" si="2"/>
        <v>0</v>
      </c>
      <c r="BV54" s="3"/>
    </row>
    <row r="55" spans="1:74" ht="12.75" customHeight="1" hidden="1">
      <c r="A55" s="68"/>
      <c r="B55" s="69"/>
      <c r="C55" s="70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2"/>
      <c r="BP55" s="3"/>
      <c r="BQ55" s="9"/>
      <c r="BR55" s="10"/>
      <c r="BS55" s="5"/>
      <c r="BV55" s="3"/>
    </row>
    <row r="56" spans="1:74" ht="12.75" customHeight="1" hidden="1">
      <c r="A56" s="54"/>
      <c r="B56" s="55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8"/>
      <c r="BP56" s="3"/>
      <c r="BQ56" s="9"/>
      <c r="BR56" s="10"/>
      <c r="BS56" s="5"/>
      <c r="BV56" s="3"/>
    </row>
    <row r="57" spans="1:67" ht="15">
      <c r="A57" s="155" t="s">
        <v>0</v>
      </c>
      <c r="B57" s="155"/>
      <c r="C57" s="155"/>
      <c r="D57" s="39"/>
      <c r="E57" s="37" t="s">
        <v>1</v>
      </c>
      <c r="F57" s="37"/>
      <c r="G57" s="37"/>
      <c r="H57" s="37"/>
      <c r="I57" s="37"/>
      <c r="J57" s="37"/>
      <c r="K57" s="203" t="str">
        <f>IF(DISC="","",DISC)</f>
        <v>Língua portuguesa</v>
      </c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39"/>
      <c r="AN57" s="39"/>
      <c r="AO57" s="37" t="s">
        <v>2</v>
      </c>
      <c r="AP57" s="37"/>
      <c r="AQ57" s="37"/>
      <c r="AR57" s="37"/>
      <c r="AS57" s="204" t="str">
        <f>IF(CURSO="","",CURSO)</f>
        <v>Licenciatura Intercultural - habilitação em Física</v>
      </c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40"/>
    </row>
    <row r="58" spans="1:69" ht="12.75">
      <c r="A58" s="155" t="s">
        <v>144</v>
      </c>
      <c r="B58" s="155"/>
      <c r="C58" s="155"/>
      <c r="D58" s="39"/>
      <c r="E58" s="37" t="s">
        <v>3</v>
      </c>
      <c r="F58" s="37"/>
      <c r="G58" s="37"/>
      <c r="H58" s="37"/>
      <c r="I58" s="37"/>
      <c r="J58" s="37"/>
      <c r="K58" s="203" t="str">
        <f>IF(PROF="","",PROF)</f>
        <v>Roberta Enir Faria Neves de Lima</v>
      </c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39"/>
      <c r="AN58" s="39"/>
      <c r="AO58" s="39"/>
      <c r="AP58" s="39"/>
      <c r="AQ58" s="39"/>
      <c r="AR58" s="39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42"/>
      <c r="BQ58" s="3"/>
    </row>
    <row r="59" spans="1:69" ht="12.75">
      <c r="A59" s="155" t="s">
        <v>145</v>
      </c>
      <c r="B59" s="155"/>
      <c r="C59" s="155"/>
      <c r="D59" s="39"/>
      <c r="E59" s="38"/>
      <c r="F59" s="39"/>
      <c r="G59" s="39"/>
      <c r="H59" s="155"/>
      <c r="I59" s="155"/>
      <c r="J59" s="155"/>
      <c r="K59" s="186"/>
      <c r="L59" s="186"/>
      <c r="M59" s="186"/>
      <c r="N59" s="186"/>
      <c r="O59" s="44"/>
      <c r="P59" s="44"/>
      <c r="Q59" s="45"/>
      <c r="R59" s="39"/>
      <c r="S59" s="39"/>
      <c r="T59" s="39"/>
      <c r="U59" s="39"/>
      <c r="V59" s="39"/>
      <c r="W59" s="39"/>
      <c r="X59" s="39"/>
      <c r="Y59" s="39"/>
      <c r="Z59" s="91" t="s">
        <v>132</v>
      </c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39"/>
      <c r="AL59" s="39"/>
      <c r="AM59" s="39"/>
      <c r="AN59" s="39"/>
      <c r="AO59" s="155">
        <f>IF(CHORDISC="","",CHORDISC)</f>
        <v>60</v>
      </c>
      <c r="AP59" s="155"/>
      <c r="AQ59" s="155"/>
      <c r="AR59" s="52" t="s">
        <v>5</v>
      </c>
      <c r="AS59" s="41"/>
      <c r="AT59" s="41"/>
      <c r="AU59" s="41"/>
      <c r="AV59" s="41"/>
      <c r="AW59" s="41"/>
      <c r="AX59" s="41"/>
      <c r="AY59" s="41"/>
      <c r="AZ59" s="41"/>
      <c r="BA59" s="44"/>
      <c r="BB59" s="37" t="s">
        <v>4</v>
      </c>
      <c r="BC59" s="41"/>
      <c r="BD59" s="41"/>
      <c r="BE59" s="41"/>
      <c r="BF59" s="41"/>
      <c r="BG59" s="41"/>
      <c r="BH59" s="41"/>
      <c r="BI59" s="44"/>
      <c r="BJ59" s="155">
        <v>60</v>
      </c>
      <c r="BK59" s="155"/>
      <c r="BL59" s="155"/>
      <c r="BM59" s="41" t="s">
        <v>5</v>
      </c>
      <c r="BN59" s="41"/>
      <c r="BO59" s="41"/>
      <c r="BQ59" s="3"/>
    </row>
    <row r="60" spans="1:69" ht="8.25" customHeight="1">
      <c r="A60" s="198" t="s">
        <v>6</v>
      </c>
      <c r="B60" s="198"/>
      <c r="C60" s="19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Q60" s="3"/>
    </row>
    <row r="61" spans="1:81" ht="15.75" customHeight="1">
      <c r="A61" s="198"/>
      <c r="B61" s="198"/>
      <c r="C61" s="198"/>
      <c r="D61" s="59"/>
      <c r="E61" s="120" t="s">
        <v>149</v>
      </c>
      <c r="F61" s="59"/>
      <c r="G61" s="60"/>
      <c r="H61" s="199">
        <f>IF(SERIE="","",SERIE)</f>
        <v>1</v>
      </c>
      <c r="I61" s="199"/>
      <c r="J61" s="48"/>
      <c r="K61" s="48"/>
      <c r="L61" s="37"/>
      <c r="M61" s="49"/>
      <c r="N61" s="49" t="s">
        <v>7</v>
      </c>
      <c r="O61" s="43"/>
      <c r="P61" s="43"/>
      <c r="Q61" s="43"/>
      <c r="R61" s="159">
        <f>IF(turma="","",turma)</f>
        <v>2012</v>
      </c>
      <c r="S61" s="159"/>
      <c r="T61" s="159"/>
      <c r="U61" s="51"/>
      <c r="V61" s="51"/>
      <c r="W61" s="249" t="s">
        <v>134</v>
      </c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200">
        <f>IF(CHOR="","",CHOR)</f>
        <v>640</v>
      </c>
      <c r="AL61" s="200"/>
      <c r="AM61" s="200"/>
      <c r="AN61" s="52" t="s">
        <v>128</v>
      </c>
      <c r="AO61" s="44"/>
      <c r="AP61" s="44"/>
      <c r="AQ61" s="44"/>
      <c r="AR61" s="49"/>
      <c r="AS61" s="49"/>
      <c r="AT61" s="49" t="s">
        <v>8</v>
      </c>
      <c r="AU61" s="43"/>
      <c r="AV61" s="50"/>
      <c r="AW61" s="43"/>
      <c r="AX61" s="39"/>
      <c r="AY61" s="39"/>
      <c r="AZ61" s="159">
        <f>IF(ANO="","",ANO)</f>
        <v>2012</v>
      </c>
      <c r="BA61" s="159"/>
      <c r="BB61" s="159"/>
      <c r="BC61" s="51"/>
      <c r="BD61" s="50"/>
      <c r="BE61" s="50"/>
      <c r="BF61" s="50"/>
      <c r="BG61" s="50"/>
      <c r="BH61" s="50"/>
      <c r="BI61" s="50"/>
      <c r="BJ61" s="121" t="s">
        <v>155</v>
      </c>
      <c r="BK61" s="50"/>
      <c r="BL61" s="39"/>
      <c r="BM61" s="53"/>
      <c r="BN61" s="46"/>
      <c r="BO61" s="50">
        <f>IF(BIM="","",BIM)</f>
        <v>1</v>
      </c>
      <c r="BQ61" s="3"/>
      <c r="CC61" s="7"/>
    </row>
    <row r="62" spans="1:82" ht="4.5" customHeight="1">
      <c r="A62" s="39"/>
      <c r="B62" s="39"/>
      <c r="C62" s="39"/>
      <c r="D62" s="39"/>
      <c r="E62" s="39"/>
      <c r="F62" s="39"/>
      <c r="G62" s="39"/>
      <c r="H62" s="39">
        <v>8</v>
      </c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Q62" s="3"/>
      <c r="CD62" s="8"/>
    </row>
    <row r="63" spans="1:74" ht="12" customHeight="1">
      <c r="A63" s="201" t="s">
        <v>9</v>
      </c>
      <c r="B63" s="201" t="s">
        <v>10</v>
      </c>
      <c r="C63" s="201" t="s">
        <v>11</v>
      </c>
      <c r="D63" s="247" t="s">
        <v>41</v>
      </c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3" t="s">
        <v>42</v>
      </c>
      <c r="AU63" s="86"/>
      <c r="AV63" s="242" t="s">
        <v>43</v>
      </c>
      <c r="AW63" s="243" t="s">
        <v>44</v>
      </c>
      <c r="AX63" s="86"/>
      <c r="AY63" s="242" t="s">
        <v>45</v>
      </c>
      <c r="AZ63" s="244" t="s">
        <v>46</v>
      </c>
      <c r="BA63" s="244"/>
      <c r="BB63" s="244"/>
      <c r="BC63" s="244"/>
      <c r="BD63" s="246" t="s">
        <v>47</v>
      </c>
      <c r="BE63" s="246"/>
      <c r="BF63" s="244" t="s">
        <v>48</v>
      </c>
      <c r="BG63" s="244"/>
      <c r="BH63" s="244"/>
      <c r="BI63" s="244"/>
      <c r="BJ63" s="244"/>
      <c r="BK63" s="244"/>
      <c r="BL63" s="244"/>
      <c r="BM63" s="244"/>
      <c r="BN63" s="244"/>
      <c r="BO63" s="244"/>
      <c r="BQ63" s="16" t="s">
        <v>49</v>
      </c>
      <c r="BR63" s="16"/>
      <c r="BV63" s="3"/>
    </row>
    <row r="64" spans="1:90" ht="12.75" customHeight="1">
      <c r="A64" s="201"/>
      <c r="B64" s="201"/>
      <c r="C64" s="201"/>
      <c r="D64" s="247" t="s">
        <v>130</v>
      </c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3"/>
      <c r="AU64" s="87"/>
      <c r="AV64" s="242"/>
      <c r="AW64" s="243"/>
      <c r="AX64" s="87"/>
      <c r="AY64" s="242"/>
      <c r="AZ64" s="245"/>
      <c r="BA64" s="245"/>
      <c r="BB64" s="245"/>
      <c r="BC64" s="245"/>
      <c r="BD64" s="246"/>
      <c r="BE64" s="246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Q64" s="16"/>
      <c r="BR64" s="16"/>
      <c r="BV64" s="3"/>
      <c r="CL64" s="17"/>
    </row>
    <row r="65" spans="1:74" ht="12.75" customHeight="1">
      <c r="A65" s="201"/>
      <c r="B65" s="201"/>
      <c r="C65" s="201"/>
      <c r="D65" s="248">
        <v>10</v>
      </c>
      <c r="E65" s="248"/>
      <c r="F65" s="248"/>
      <c r="G65" s="248">
        <v>10</v>
      </c>
      <c r="H65" s="248"/>
      <c r="I65" s="248"/>
      <c r="J65" s="248">
        <v>10</v>
      </c>
      <c r="K65" s="248"/>
      <c r="L65" s="248"/>
      <c r="M65" s="248">
        <v>10</v>
      </c>
      <c r="N65" s="248"/>
      <c r="O65" s="248"/>
      <c r="P65" s="248">
        <v>10</v>
      </c>
      <c r="Q65" s="248"/>
      <c r="R65" s="248"/>
      <c r="S65" s="248">
        <v>10</v>
      </c>
      <c r="T65" s="248"/>
      <c r="U65" s="248"/>
      <c r="V65" s="248">
        <v>10</v>
      </c>
      <c r="W65" s="248"/>
      <c r="X65" s="248"/>
      <c r="Y65" s="248">
        <v>10</v>
      </c>
      <c r="Z65" s="248"/>
      <c r="AA65" s="248"/>
      <c r="AB65" s="248">
        <v>10</v>
      </c>
      <c r="AC65" s="248"/>
      <c r="AD65" s="248"/>
      <c r="AE65" s="248">
        <v>10</v>
      </c>
      <c r="AF65" s="248"/>
      <c r="AG65" s="248"/>
      <c r="AH65" s="248">
        <v>10</v>
      </c>
      <c r="AI65" s="248"/>
      <c r="AJ65" s="248"/>
      <c r="AK65" s="248">
        <v>10</v>
      </c>
      <c r="AL65" s="248"/>
      <c r="AM65" s="248"/>
      <c r="AN65" s="248">
        <v>10</v>
      </c>
      <c r="AO65" s="248"/>
      <c r="AP65" s="248"/>
      <c r="AQ65" s="248">
        <v>10</v>
      </c>
      <c r="AR65" s="248"/>
      <c r="AS65" s="248"/>
      <c r="AT65" s="243"/>
      <c r="AU65" s="87"/>
      <c r="AV65" s="242"/>
      <c r="AW65" s="243"/>
      <c r="AX65" s="87"/>
      <c r="AY65" s="242"/>
      <c r="AZ65" s="250" t="s">
        <v>50</v>
      </c>
      <c r="BA65" s="250"/>
      <c r="BB65" s="250"/>
      <c r="BC65" s="250"/>
      <c r="BD65" s="246"/>
      <c r="BE65" s="246"/>
      <c r="BF65" s="250" t="s">
        <v>50</v>
      </c>
      <c r="BG65" s="250"/>
      <c r="BH65" s="250"/>
      <c r="BI65" s="250"/>
      <c r="BJ65" s="250"/>
      <c r="BK65" s="250"/>
      <c r="BL65" s="250"/>
      <c r="BM65" s="250"/>
      <c r="BN65" s="250"/>
      <c r="BO65" s="250"/>
      <c r="BP65" s="111" t="s">
        <v>51</v>
      </c>
      <c r="BQ65" s="16"/>
      <c r="BR65" s="16" t="s">
        <v>52</v>
      </c>
      <c r="BV65" s="3"/>
    </row>
    <row r="66" spans="1:124" ht="12.75" customHeight="1">
      <c r="A66" s="201"/>
      <c r="B66" s="201"/>
      <c r="C66" s="201"/>
      <c r="D66" s="241" t="s">
        <v>53</v>
      </c>
      <c r="E66" s="241"/>
      <c r="F66" s="241"/>
      <c r="G66" s="241" t="s">
        <v>54</v>
      </c>
      <c r="H66" s="241"/>
      <c r="I66" s="241"/>
      <c r="J66" s="241" t="s">
        <v>55</v>
      </c>
      <c r="K66" s="241"/>
      <c r="L66" s="241"/>
      <c r="M66" s="241" t="s">
        <v>56</v>
      </c>
      <c r="N66" s="241"/>
      <c r="O66" s="241"/>
      <c r="P66" s="241" t="s">
        <v>57</v>
      </c>
      <c r="Q66" s="241"/>
      <c r="R66" s="241"/>
      <c r="S66" s="241" t="s">
        <v>58</v>
      </c>
      <c r="T66" s="241"/>
      <c r="U66" s="241"/>
      <c r="V66" s="241" t="s">
        <v>59</v>
      </c>
      <c r="W66" s="241"/>
      <c r="X66" s="241"/>
      <c r="Y66" s="241" t="s">
        <v>60</v>
      </c>
      <c r="Z66" s="241"/>
      <c r="AA66" s="241"/>
      <c r="AB66" s="241" t="s">
        <v>61</v>
      </c>
      <c r="AC66" s="241"/>
      <c r="AD66" s="241"/>
      <c r="AE66" s="241" t="s">
        <v>62</v>
      </c>
      <c r="AF66" s="241"/>
      <c r="AG66" s="241"/>
      <c r="AH66" s="241" t="s">
        <v>63</v>
      </c>
      <c r="AI66" s="241"/>
      <c r="AJ66" s="241"/>
      <c r="AK66" s="241" t="s">
        <v>64</v>
      </c>
      <c r="AL66" s="241"/>
      <c r="AM66" s="241"/>
      <c r="AN66" s="241" t="s">
        <v>65</v>
      </c>
      <c r="AO66" s="241"/>
      <c r="AP66" s="241"/>
      <c r="AQ66" s="241" t="s">
        <v>66</v>
      </c>
      <c r="AR66" s="241"/>
      <c r="AS66" s="241"/>
      <c r="AT66" s="243"/>
      <c r="AU66" s="88"/>
      <c r="AV66" s="242"/>
      <c r="AW66" s="243"/>
      <c r="AX66" s="88"/>
      <c r="AY66" s="242"/>
      <c r="AZ66" s="244"/>
      <c r="BA66" s="244"/>
      <c r="BB66" s="244"/>
      <c r="BC66" s="244"/>
      <c r="BD66" s="246"/>
      <c r="BE66" s="246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111"/>
      <c r="BQ66" s="18" t="s">
        <v>67</v>
      </c>
      <c r="BR66" s="18" t="s">
        <v>68</v>
      </c>
      <c r="BS66" s="18" t="s">
        <v>69</v>
      </c>
      <c r="BT66" s="18" t="s">
        <v>70</v>
      </c>
      <c r="BU66" s="18" t="s">
        <v>71</v>
      </c>
      <c r="BV66" s="18" t="s">
        <v>72</v>
      </c>
      <c r="BW66" s="18" t="s">
        <v>73</v>
      </c>
      <c r="BX66" s="18" t="s">
        <v>74</v>
      </c>
      <c r="BY66" s="18" t="s">
        <v>75</v>
      </c>
      <c r="BZ66" s="18" t="s">
        <v>76</v>
      </c>
      <c r="CA66" s="18" t="s">
        <v>77</v>
      </c>
      <c r="CB66" s="18" t="s">
        <v>78</v>
      </c>
      <c r="CC66" s="18" t="s">
        <v>79</v>
      </c>
      <c r="CD66" s="18" t="s">
        <v>80</v>
      </c>
      <c r="CE66" s="19" t="s">
        <v>81</v>
      </c>
      <c r="CF66" s="19" t="s">
        <v>82</v>
      </c>
      <c r="CG66" s="19" t="s">
        <v>83</v>
      </c>
      <c r="CH66" s="19" t="s">
        <v>84</v>
      </c>
      <c r="CI66" s="19" t="s">
        <v>85</v>
      </c>
      <c r="CJ66" s="19" t="s">
        <v>86</v>
      </c>
      <c r="CK66" s="19" t="s">
        <v>87</v>
      </c>
      <c r="CL66" s="20" t="s">
        <v>88</v>
      </c>
      <c r="CM66" s="20" t="s">
        <v>89</v>
      </c>
      <c r="CN66" s="20" t="s">
        <v>90</v>
      </c>
      <c r="CO66" s="20" t="s">
        <v>91</v>
      </c>
      <c r="CP66" s="20" t="s">
        <v>92</v>
      </c>
      <c r="CQ66" s="18" t="s">
        <v>93</v>
      </c>
      <c r="CR66" s="18" t="s">
        <v>94</v>
      </c>
      <c r="CS66" s="18" t="s">
        <v>95</v>
      </c>
      <c r="CT66" s="18" t="s">
        <v>96</v>
      </c>
      <c r="CU66" s="18" t="s">
        <v>97</v>
      </c>
      <c r="CV66" s="18" t="s">
        <v>98</v>
      </c>
      <c r="CW66" s="18" t="s">
        <v>99</v>
      </c>
      <c r="CX66" s="18" t="s">
        <v>100</v>
      </c>
      <c r="CY66" s="18" t="s">
        <v>101</v>
      </c>
      <c r="CZ66" s="18" t="s">
        <v>102</v>
      </c>
      <c r="DA66" s="18" t="s">
        <v>103</v>
      </c>
      <c r="DB66" s="18" t="s">
        <v>104</v>
      </c>
      <c r="DC66" s="18" t="s">
        <v>105</v>
      </c>
      <c r="DD66" s="18" t="s">
        <v>106</v>
      </c>
      <c r="DE66" s="18" t="s">
        <v>107</v>
      </c>
      <c r="DF66" s="18" t="s">
        <v>108</v>
      </c>
      <c r="DG66" s="18" t="s">
        <v>109</v>
      </c>
      <c r="DH66" s="18" t="s">
        <v>110</v>
      </c>
      <c r="DI66" s="18" t="s">
        <v>111</v>
      </c>
      <c r="DJ66" s="3" t="s">
        <v>112</v>
      </c>
      <c r="DK66" s="3" t="s">
        <v>113</v>
      </c>
      <c r="DL66" s="3" t="s">
        <v>9</v>
      </c>
      <c r="DM66" s="3" t="s">
        <v>114</v>
      </c>
      <c r="DN66" s="3" t="s">
        <v>115</v>
      </c>
      <c r="DO66" s="5" t="s">
        <v>116</v>
      </c>
      <c r="DP66" s="3" t="s">
        <v>117</v>
      </c>
      <c r="DQ66" s="3" t="s">
        <v>118</v>
      </c>
      <c r="DR66" s="3" t="s">
        <v>119</v>
      </c>
      <c r="DS66" s="21"/>
      <c r="DT66" s="21"/>
    </row>
    <row r="67" spans="1:151" s="13" customFormat="1" ht="12" customHeight="1">
      <c r="A67" s="105" t="str">
        <f aca="true" t="shared" si="3" ref="A67:A112">DL67</f>
        <v>01</v>
      </c>
      <c r="B67" s="74">
        <f aca="true" t="shared" si="4" ref="B67:B112">DM67</f>
      </c>
      <c r="C67" s="148" t="str">
        <f aca="true" t="shared" si="5" ref="C67:C99">DO67</f>
        <v>Alzira Castro Bitencourt</v>
      </c>
      <c r="D67" s="240">
        <v>10</v>
      </c>
      <c r="E67" s="240"/>
      <c r="F67" s="240"/>
      <c r="G67" s="153"/>
      <c r="H67" s="153"/>
      <c r="I67" s="153"/>
      <c r="J67" s="153">
        <v>9</v>
      </c>
      <c r="K67" s="153"/>
      <c r="L67" s="153"/>
      <c r="M67" s="153"/>
      <c r="N67" s="153"/>
      <c r="O67" s="153"/>
      <c r="P67" s="153">
        <v>10</v>
      </c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>
        <f aca="true" t="shared" si="6" ref="AZ67:AZ112">DP67</f>
        <v>9.7</v>
      </c>
      <c r="BA67" s="153"/>
      <c r="BB67" s="153"/>
      <c r="BC67" s="153"/>
      <c r="BD67" s="233">
        <f aca="true" t="shared" si="7" ref="BD67:BD112">DQ67</f>
      </c>
      <c r="BE67" s="233"/>
      <c r="BF67" s="231" t="str">
        <f aca="true" t="shared" si="8" ref="BF67:BF112">DR67</f>
        <v>Aprovado</v>
      </c>
      <c r="BG67" s="231"/>
      <c r="BH67" s="231"/>
      <c r="BI67" s="231"/>
      <c r="BJ67" s="231"/>
      <c r="BK67" s="231"/>
      <c r="BL67" s="231"/>
      <c r="BM67" s="231"/>
      <c r="BN67" s="231"/>
      <c r="BO67" s="231"/>
      <c r="BP67" s="111" t="str">
        <f>IF(BS9&lt;=0.25*CHOR,IF(DK67&gt;=MediaNota,"Aprovado","Reprovado por Nota"),"Reprovado por Falta")</f>
        <v>Aprovado</v>
      </c>
      <c r="BQ67" s="11">
        <f aca="true" t="shared" si="9" ref="BQ67:BQ112">IF(D67="","",IF(_NP1=0,D67*0,IF(_NP1=2,D67*5,IF(_NP1=4,D67*2.5,IF(_NP1=8,D67*1.25,IF(_NP1=10,D67*1))))))</f>
        <v>10</v>
      </c>
      <c r="BR67" s="11">
        <f aca="true" t="shared" si="10" ref="BR67:BR112">IF(G67="","",IF(_rec1=0,0,IF(_rec1=2,G67*5,IF(_rec1=4,G67*2.5,IF(_rec1=8,G67*1.25,IF(_rec1=10,G67*1))))))</f>
      </c>
      <c r="BS67" s="11">
        <f aca="true" t="shared" si="11" ref="BS67:BS112">IF(J67="","",IF(_np2=0,0,IF(_np2=2,J67*5,IF(_np2=4,J67*2.5,IF(_np2=8,J67*1.25,IF(_np2=10,J67*1))))))</f>
        <v>9</v>
      </c>
      <c r="BT67" s="11">
        <f aca="true" t="shared" si="12" ref="BT67:BT112">IF(M67="","",IF(_rec2=0,0,IF(_rec2=2,M67*5,IF(_rec2=4,M67*2.5,IF(_rec2=8,M67*1.25,IF(_rec2=10,M67*1))))))</f>
      </c>
      <c r="BU67" s="11">
        <f aca="true" t="shared" si="13" ref="BU67:BU112">IF(P67="","",IF(_np3=0,0,IF(_np3=2,P67*5,IF(_np3=4,P67*2.5,IF(_np3=8,P67*1.25,IF(_np3=10,P67*1))))))</f>
        <v>10</v>
      </c>
      <c r="BV67" s="11">
        <f aca="true" t="shared" si="14" ref="BV67:BV112">IF(S67="","",IF(_rec3=0,0,IF(_rec3=2,S67*5,IF(_rec3=4,S67*2.5,IF(_rec3=8,S67*1.25,IF(_rec3=10,S67*1))))))</f>
      </c>
      <c r="BW67" s="11">
        <f aca="true" t="shared" si="15" ref="BW67:BW112">IF(V67="","",IF(_np4=0,0,IF(_np4=2,V67*5,IF(_np4=4,V67*2.5,IF(_np4=8,V67*1.25,IF(_np4=10,V67*1))))))</f>
      </c>
      <c r="BX67" s="11">
        <f aca="true" t="shared" si="16" ref="BX67:BX112">IF(Y67="","",IF(_rec4=0,0,IF(_rec4=2,Y67*5,IF(_rec4=4,Y67*2.5,IF(_rec4=8,Y67*1.25,IF(_rec4=10,Y67*1))))))</f>
      </c>
      <c r="BY67" s="11">
        <f aca="true" t="shared" si="17" ref="BY67:BY112">IF(AB67="","",IF(_np5=0,0,IF(_np5=2,AB67*5,IF(_np5=4,AB67*2.5,IF(_np5=8,AB67*1.25,IF(_np5=10,AB67*1))))))</f>
      </c>
      <c r="BZ67" s="11">
        <f aca="true" t="shared" si="18" ref="BZ67:BZ112">IF(AE67="","",IF(_rec5=0,0,IF(_rec5=2,AE67*5,IF(_rec5=4,AE67*2.5,IF(_rec5=8,AE67*1.25,IF(_rec5=10,AE67*1))))))</f>
      </c>
      <c r="CA67" s="11">
        <f aca="true" t="shared" si="19" ref="CA67:CA112">IF(AH67="","",IF(_np6=0,0,IF(_np6=2,AH67*5,IF(_np6=4,AH67*2.5,IF(_np6=8,AH67*1.25,IF(_np6=10,AH67*1))))))</f>
      </c>
      <c r="CB67" s="11">
        <f aca="true" t="shared" si="20" ref="CB67:CB112">IF(AK67="","",IF(_rec6=0,0,IF(_rec6=2,AK67*5,IF(_rec6=4,AK67*2.5,IF(_rec6=8,AK67*1.25,IF(_rec6=10,AK67*1))))))</f>
      </c>
      <c r="CC67" s="11">
        <f aca="true" t="shared" si="21" ref="CC67:CC112">IF(AN67="","",IF(_np7=0,0,IF(_np7=2,AN67*5,IF(_np7=4,AN67*2.5,IF(_np7=8,AN67*1.25,IF(_np7=10,AN67*1))))))</f>
      </c>
      <c r="CD67" s="11">
        <f aca="true" t="shared" si="22" ref="CD67:CD112">IF(AQ67="","",IF(_rec7=0,0,IF(_rec7=2,AQ67*5,IF(_rec7=4,AQ67*2.5,IF(_rec7=8,AQ67*1.25,IF(_rec7=10,AQ67*1))))))</f>
      </c>
      <c r="CE67" s="22">
        <f aca="true" t="shared" si="23" ref="CE67:CE112">IF(BQ67="",0,BQ67)</f>
        <v>10</v>
      </c>
      <c r="CF67" s="22">
        <f aca="true" t="shared" si="24" ref="CF67:CF112">IF(BR67="",0,BR67)</f>
        <v>0</v>
      </c>
      <c r="CG67" s="22">
        <f aca="true" t="shared" si="25" ref="CG67:CG112">IF(BS67="",0,BS67)</f>
        <v>9</v>
      </c>
      <c r="CH67" s="22">
        <f aca="true" t="shared" si="26" ref="CH67:CH112">IF(BT67="",0,BT67)</f>
        <v>0</v>
      </c>
      <c r="CI67" s="22">
        <f aca="true" t="shared" si="27" ref="CI67:CI112">IF(BU67="",0,BU67)</f>
        <v>10</v>
      </c>
      <c r="CJ67" s="22">
        <f aca="true" t="shared" si="28" ref="CJ67:CJ112">IF(BV67="",0,BV67)</f>
        <v>0</v>
      </c>
      <c r="CK67" s="22">
        <f aca="true" t="shared" si="29" ref="CK67:CK112">IF(BW67="",0,BW67)</f>
        <v>0</v>
      </c>
      <c r="CL67" s="17">
        <f aca="true" t="shared" si="30" ref="CL67:CL112">IF(BX67="",0,BX67)</f>
        <v>0</v>
      </c>
      <c r="CM67" s="17">
        <f aca="true" t="shared" si="31" ref="CM67:CM112">IF(BY67="",0,BY67)</f>
        <v>0</v>
      </c>
      <c r="CN67" s="17">
        <f aca="true" t="shared" si="32" ref="CN67:CN112">IF(BZ67="",0,BZ67)</f>
        <v>0</v>
      </c>
      <c r="CO67" s="17">
        <f aca="true" t="shared" si="33" ref="CO67:CO112">IF(CA67="",0,CA67)</f>
        <v>0</v>
      </c>
      <c r="CP67" s="17">
        <f aca="true" t="shared" si="34" ref="CP67:CP112">IF(CB67="",0,CB67)</f>
        <v>0</v>
      </c>
      <c r="CQ67" s="17">
        <f aca="true" t="shared" si="35" ref="CQ67:CQ112">IF(CC67="",0,CC67)</f>
        <v>0</v>
      </c>
      <c r="CR67" s="17">
        <f aca="true" t="shared" si="36" ref="CR67:CR112">IF(CD67="",0,CD67)</f>
        <v>0</v>
      </c>
      <c r="CS67" s="17">
        <f aca="true" t="shared" si="37" ref="CS67:CS112">IF(CE67&gt;=CF67,CE67,CF67)</f>
        <v>10</v>
      </c>
      <c r="CT67" s="17">
        <f aca="true" t="shared" si="38" ref="CT67:CT112">IF(CG67&gt;=CH67,CG67,CH67)</f>
        <v>9</v>
      </c>
      <c r="CU67" s="17">
        <f aca="true" t="shared" si="39" ref="CU67:CU112">IF(CI67&gt;=CJ67,CI67,CJ67)</f>
        <v>10</v>
      </c>
      <c r="CV67" s="17">
        <f aca="true" t="shared" si="40" ref="CV67:CV112">IF(CK67&gt;=CL67,CK67,CL67)</f>
        <v>0</v>
      </c>
      <c r="CW67" s="17">
        <f aca="true" t="shared" si="41" ref="CW67:CW112">IF(CM67&gt;=CN67,CM67,CN67)</f>
        <v>0</v>
      </c>
      <c r="CX67" s="17">
        <f aca="true" t="shared" si="42" ref="CX67:CX112">IF(CO67&gt;=CP67,CO67,CP67)</f>
        <v>0</v>
      </c>
      <c r="CY67" s="17">
        <f aca="true" t="shared" si="43" ref="CY67:CY112">IF(CQ67&gt;=CR67,CQ67,CR67)</f>
        <v>0</v>
      </c>
      <c r="CZ67" s="17">
        <f aca="true" t="shared" si="44" ref="CZ67:CZ112">IF(D67="","",IF(CS67=0,0,CS67))</f>
        <v>10</v>
      </c>
      <c r="DA67" s="17">
        <f aca="true" t="shared" si="45" ref="DA67:DA112">IF(J67="","",IF(CT67=0,0,CT67))</f>
        <v>9</v>
      </c>
      <c r="DB67" s="17">
        <f aca="true" t="shared" si="46" ref="DB67:DB112">IF(P67="","",IF(CU67=0,0,CU67))</f>
        <v>10</v>
      </c>
      <c r="DC67" s="17">
        <f aca="true" t="shared" si="47" ref="DC67:DC112">IF(V67="","",IF(CV67=0,0,CV67))</f>
      </c>
      <c r="DD67" s="17">
        <f aca="true" t="shared" si="48" ref="DD67:DD112">IF(AB67="","",IF(CW67=0,0,CW67))</f>
      </c>
      <c r="DE67" s="17">
        <f aca="true" t="shared" si="49" ref="DE67:DE112">IF(AH67="","",IF(CX67=0,0,CX67))</f>
      </c>
      <c r="DF67" s="17">
        <f aca="true" t="shared" si="50" ref="DF67:DF112">IF(AN67="","",IF(CY67=0,0,CY67))</f>
      </c>
      <c r="DG67" s="23">
        <f aca="true" t="shared" si="51" ref="DG67:DG112">AVERAGE(CZ67,DA67,DB67,DC67,DD67,DE67,DF67)</f>
        <v>9.666666666666666</v>
      </c>
      <c r="DH67" s="23">
        <f aca="true" t="shared" si="52" ref="DH67:DH112">DG67+AT67</f>
        <v>9.666666666666666</v>
      </c>
      <c r="DI67" s="23">
        <f aca="true" t="shared" si="53" ref="DI67:DI112">AVERAGE(DH67,AW67)</f>
        <v>9.666666666666666</v>
      </c>
      <c r="DJ67" s="17">
        <f>ROUND(DI67,1)</f>
        <v>9.7</v>
      </c>
      <c r="DK67" s="17">
        <f aca="true" t="shared" si="54" ref="DK67:DK112">IF(DJ67&gt;=10,10,DJ67)</f>
        <v>9.7</v>
      </c>
      <c r="DL67" s="17" t="str">
        <f aca="true" t="shared" si="55" ref="DL67:DL105">IF(A9&lt;&gt;0,A9," ")</f>
        <v>01</v>
      </c>
      <c r="DM67" s="24">
        <f aca="true" t="shared" si="56" ref="DM67:DM105">IF(B9&lt;&gt;0,B9," ")</f>
      </c>
      <c r="DN67" s="25" t="str">
        <f aca="true" t="shared" si="57" ref="DN67:DN105">IF(C9=" "," ",C9)</f>
        <v>Alzira Castro Bitencourt</v>
      </c>
      <c r="DO67" s="11" t="str">
        <f aca="true" t="shared" si="58" ref="DO67:DO112">IF(DN67=0," ",DN67)</f>
        <v>Alzira Castro Bitencourt</v>
      </c>
      <c r="DP67" s="3">
        <f aca="true" t="shared" si="59" ref="DP67:DP112">IF(ISERROR(IF(DK67&gt;=10,10,DK67)),"",IF(DK67&gt;=10,10,DK67))</f>
        <v>9.7</v>
      </c>
      <c r="DQ67" s="3">
        <f aca="true" t="shared" si="60" ref="DQ67:DQ105">IF(ISERROR(IF(BS9=0,"",BS9)),"",IF(BS9=0,"",BS9))</f>
      </c>
      <c r="DR67" s="3" t="str">
        <f aca="true" t="shared" si="61" ref="DR67:DR105">IF(ISERROR(IF(BS9&lt;=0.25*CHOR,IF(DK67&gt;=MediaNota,"Aprovado","Reprovado por Nota"),"Reprovado por Falta")),"",IF(BS9&lt;=0.25*CHOR,IF(DK67&gt;=MediaNota,"Aprovado","Reprovado por Nota"),"Reprovado por Falta"))</f>
        <v>Aprovado</v>
      </c>
      <c r="DS67" s="26"/>
      <c r="DT67" s="26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2"/>
      <c r="EM67" s="12"/>
      <c r="EN67" s="12"/>
      <c r="EO67" s="12"/>
      <c r="EP67" s="12"/>
      <c r="EQ67" s="12"/>
      <c r="ER67" s="12"/>
      <c r="ES67" s="12"/>
      <c r="ET67" s="12"/>
      <c r="EU67" s="12"/>
    </row>
    <row r="68" spans="1:124" ht="12" customHeight="1">
      <c r="A68" s="105" t="str">
        <f t="shared" si="3"/>
        <v>02</v>
      </c>
      <c r="B68" s="74">
        <f t="shared" si="4"/>
      </c>
      <c r="C68" s="148" t="str">
        <f t="shared" si="5"/>
        <v>Adilson de Jesus Sampaio Neves</v>
      </c>
      <c r="D68" s="240">
        <v>10</v>
      </c>
      <c r="E68" s="240"/>
      <c r="F68" s="240"/>
      <c r="G68" s="153"/>
      <c r="H68" s="153"/>
      <c r="I68" s="153"/>
      <c r="J68" s="153">
        <v>9</v>
      </c>
      <c r="K68" s="153"/>
      <c r="L68" s="153"/>
      <c r="M68" s="153"/>
      <c r="N68" s="153"/>
      <c r="O68" s="153"/>
      <c r="P68" s="153">
        <v>9</v>
      </c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>
        <f t="shared" si="6"/>
        <v>9.3</v>
      </c>
      <c r="BA68" s="153"/>
      <c r="BB68" s="153"/>
      <c r="BC68" s="153"/>
      <c r="BD68" s="233">
        <f t="shared" si="7"/>
      </c>
      <c r="BE68" s="233"/>
      <c r="BF68" s="231" t="str">
        <f t="shared" si="8"/>
        <v>Aprovado</v>
      </c>
      <c r="BG68" s="231"/>
      <c r="BH68" s="231"/>
      <c r="BI68" s="231"/>
      <c r="BJ68" s="231"/>
      <c r="BK68" s="231"/>
      <c r="BL68" s="231"/>
      <c r="BM68" s="231"/>
      <c r="BN68" s="231"/>
      <c r="BO68" s="231"/>
      <c r="BP68" s="3"/>
      <c r="BQ68" s="11">
        <f t="shared" si="9"/>
        <v>10</v>
      </c>
      <c r="BR68" s="11">
        <f t="shared" si="10"/>
      </c>
      <c r="BS68" s="11">
        <f t="shared" si="11"/>
        <v>9</v>
      </c>
      <c r="BT68" s="11">
        <f t="shared" si="12"/>
      </c>
      <c r="BU68" s="11">
        <f t="shared" si="13"/>
        <v>9</v>
      </c>
      <c r="BV68" s="11">
        <f t="shared" si="14"/>
      </c>
      <c r="BW68" s="11">
        <f t="shared" si="15"/>
      </c>
      <c r="BX68" s="11">
        <f t="shared" si="16"/>
      </c>
      <c r="BY68" s="11">
        <f t="shared" si="17"/>
      </c>
      <c r="BZ68" s="11">
        <f t="shared" si="18"/>
      </c>
      <c r="CA68" s="11">
        <f t="shared" si="19"/>
      </c>
      <c r="CB68" s="11">
        <f t="shared" si="20"/>
      </c>
      <c r="CC68" s="11">
        <f t="shared" si="21"/>
      </c>
      <c r="CD68" s="11">
        <f t="shared" si="22"/>
      </c>
      <c r="CE68" s="22">
        <f t="shared" si="23"/>
        <v>10</v>
      </c>
      <c r="CF68" s="22">
        <f t="shared" si="24"/>
        <v>0</v>
      </c>
      <c r="CG68" s="22">
        <f t="shared" si="25"/>
        <v>9</v>
      </c>
      <c r="CH68" s="22">
        <f t="shared" si="26"/>
        <v>0</v>
      </c>
      <c r="CI68" s="22">
        <f t="shared" si="27"/>
        <v>9</v>
      </c>
      <c r="CJ68" s="22">
        <f t="shared" si="28"/>
        <v>0</v>
      </c>
      <c r="CK68" s="22">
        <f t="shared" si="29"/>
        <v>0</v>
      </c>
      <c r="CL68" s="17">
        <f t="shared" si="30"/>
        <v>0</v>
      </c>
      <c r="CM68" s="17">
        <f t="shared" si="31"/>
        <v>0</v>
      </c>
      <c r="CN68" s="17">
        <f t="shared" si="32"/>
        <v>0</v>
      </c>
      <c r="CO68" s="17">
        <f t="shared" si="33"/>
        <v>0</v>
      </c>
      <c r="CP68" s="17">
        <f t="shared" si="34"/>
        <v>0</v>
      </c>
      <c r="CQ68" s="17">
        <f t="shared" si="35"/>
        <v>0</v>
      </c>
      <c r="CR68" s="17">
        <f t="shared" si="36"/>
        <v>0</v>
      </c>
      <c r="CS68" s="17">
        <f t="shared" si="37"/>
        <v>10</v>
      </c>
      <c r="CT68" s="17">
        <f t="shared" si="38"/>
        <v>9</v>
      </c>
      <c r="CU68" s="17">
        <f t="shared" si="39"/>
        <v>9</v>
      </c>
      <c r="CV68" s="17">
        <f t="shared" si="40"/>
        <v>0</v>
      </c>
      <c r="CW68" s="17">
        <f t="shared" si="41"/>
        <v>0</v>
      </c>
      <c r="CX68" s="17">
        <f t="shared" si="42"/>
        <v>0</v>
      </c>
      <c r="CY68" s="17">
        <f t="shared" si="43"/>
        <v>0</v>
      </c>
      <c r="CZ68" s="17">
        <f t="shared" si="44"/>
        <v>10</v>
      </c>
      <c r="DA68" s="17">
        <f t="shared" si="45"/>
        <v>9</v>
      </c>
      <c r="DB68" s="17">
        <f t="shared" si="46"/>
        <v>9</v>
      </c>
      <c r="DC68" s="17">
        <f t="shared" si="47"/>
      </c>
      <c r="DD68" s="17">
        <f t="shared" si="48"/>
      </c>
      <c r="DE68" s="17">
        <f t="shared" si="49"/>
      </c>
      <c r="DF68" s="17">
        <f t="shared" si="50"/>
      </c>
      <c r="DG68" s="23">
        <f t="shared" si="51"/>
        <v>9.333333333333334</v>
      </c>
      <c r="DH68" s="23">
        <f t="shared" si="52"/>
        <v>9.333333333333334</v>
      </c>
      <c r="DI68" s="23">
        <f t="shared" si="53"/>
        <v>9.333333333333334</v>
      </c>
      <c r="DJ68" s="17">
        <f aca="true" t="shared" si="62" ref="DJ68:DJ112">ROUND(DI68,1)</f>
        <v>9.3</v>
      </c>
      <c r="DK68" s="17">
        <f t="shared" si="54"/>
        <v>9.3</v>
      </c>
      <c r="DL68" s="17" t="str">
        <f t="shared" si="55"/>
        <v>02</v>
      </c>
      <c r="DM68" s="24">
        <f t="shared" si="56"/>
      </c>
      <c r="DN68" s="25" t="str">
        <f t="shared" si="57"/>
        <v>Adilson de Jesus Sampaio Neves</v>
      </c>
      <c r="DO68" s="11" t="str">
        <f t="shared" si="58"/>
        <v>Adilson de Jesus Sampaio Neves</v>
      </c>
      <c r="DP68" s="3">
        <f t="shared" si="59"/>
        <v>9.3</v>
      </c>
      <c r="DQ68" s="3">
        <f t="shared" si="60"/>
      </c>
      <c r="DR68" s="3" t="str">
        <f t="shared" si="61"/>
        <v>Aprovado</v>
      </c>
      <c r="DS68" s="21"/>
      <c r="DT68" s="21"/>
    </row>
    <row r="69" spans="1:124" ht="12" customHeight="1">
      <c r="A69" s="105" t="str">
        <f t="shared" si="3"/>
        <v>03</v>
      </c>
      <c r="B69" s="74">
        <f t="shared" si="4"/>
      </c>
      <c r="C69" s="148" t="str">
        <f t="shared" si="5"/>
        <v>Abelardo Barão Penha</v>
      </c>
      <c r="D69" s="240">
        <v>10</v>
      </c>
      <c r="E69" s="240"/>
      <c r="F69" s="240"/>
      <c r="G69" s="153"/>
      <c r="H69" s="153"/>
      <c r="I69" s="153"/>
      <c r="J69" s="153">
        <v>9</v>
      </c>
      <c r="K69" s="153"/>
      <c r="L69" s="153"/>
      <c r="M69" s="153"/>
      <c r="N69" s="153"/>
      <c r="O69" s="153"/>
      <c r="P69" s="153">
        <v>9</v>
      </c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>
        <f t="shared" si="6"/>
        <v>9.3</v>
      </c>
      <c r="BA69" s="153"/>
      <c r="BB69" s="153"/>
      <c r="BC69" s="153"/>
      <c r="BD69" s="233">
        <f t="shared" si="7"/>
      </c>
      <c r="BE69" s="233"/>
      <c r="BF69" s="231" t="str">
        <f t="shared" si="8"/>
        <v>Aprovado</v>
      </c>
      <c r="BG69" s="231"/>
      <c r="BH69" s="231"/>
      <c r="BI69" s="231"/>
      <c r="BJ69" s="231"/>
      <c r="BK69" s="231"/>
      <c r="BL69" s="231"/>
      <c r="BM69" s="231"/>
      <c r="BN69" s="231"/>
      <c r="BO69" s="231"/>
      <c r="BP69" s="3"/>
      <c r="BQ69" s="11">
        <f t="shared" si="9"/>
        <v>10</v>
      </c>
      <c r="BR69" s="11">
        <f t="shared" si="10"/>
      </c>
      <c r="BS69" s="11">
        <f t="shared" si="11"/>
        <v>9</v>
      </c>
      <c r="BT69" s="11">
        <f t="shared" si="12"/>
      </c>
      <c r="BU69" s="11">
        <f t="shared" si="13"/>
        <v>9</v>
      </c>
      <c r="BV69" s="11">
        <f t="shared" si="14"/>
      </c>
      <c r="BW69" s="11">
        <f t="shared" si="15"/>
      </c>
      <c r="BX69" s="11">
        <f t="shared" si="16"/>
      </c>
      <c r="BY69" s="11">
        <f t="shared" si="17"/>
      </c>
      <c r="BZ69" s="11">
        <f t="shared" si="18"/>
      </c>
      <c r="CA69" s="11">
        <f t="shared" si="19"/>
      </c>
      <c r="CB69" s="11">
        <f t="shared" si="20"/>
      </c>
      <c r="CC69" s="11">
        <f t="shared" si="21"/>
      </c>
      <c r="CD69" s="11">
        <f t="shared" si="22"/>
      </c>
      <c r="CE69" s="22">
        <f t="shared" si="23"/>
        <v>10</v>
      </c>
      <c r="CF69" s="22">
        <f t="shared" si="24"/>
        <v>0</v>
      </c>
      <c r="CG69" s="22">
        <f t="shared" si="25"/>
        <v>9</v>
      </c>
      <c r="CH69" s="22">
        <f t="shared" si="26"/>
        <v>0</v>
      </c>
      <c r="CI69" s="22">
        <f t="shared" si="27"/>
        <v>9</v>
      </c>
      <c r="CJ69" s="22">
        <f t="shared" si="28"/>
        <v>0</v>
      </c>
      <c r="CK69" s="22">
        <f t="shared" si="29"/>
        <v>0</v>
      </c>
      <c r="CL69" s="17">
        <f t="shared" si="30"/>
        <v>0</v>
      </c>
      <c r="CM69" s="17">
        <f t="shared" si="31"/>
        <v>0</v>
      </c>
      <c r="CN69" s="17">
        <f t="shared" si="32"/>
        <v>0</v>
      </c>
      <c r="CO69" s="17">
        <f t="shared" si="33"/>
        <v>0</v>
      </c>
      <c r="CP69" s="17">
        <f t="shared" si="34"/>
        <v>0</v>
      </c>
      <c r="CQ69" s="17">
        <f t="shared" si="35"/>
        <v>0</v>
      </c>
      <c r="CR69" s="17">
        <f t="shared" si="36"/>
        <v>0</v>
      </c>
      <c r="CS69" s="17">
        <f t="shared" si="37"/>
        <v>10</v>
      </c>
      <c r="CT69" s="17">
        <f t="shared" si="38"/>
        <v>9</v>
      </c>
      <c r="CU69" s="17">
        <f t="shared" si="39"/>
        <v>9</v>
      </c>
      <c r="CV69" s="17">
        <f t="shared" si="40"/>
        <v>0</v>
      </c>
      <c r="CW69" s="17">
        <f t="shared" si="41"/>
        <v>0</v>
      </c>
      <c r="CX69" s="17">
        <f t="shared" si="42"/>
        <v>0</v>
      </c>
      <c r="CY69" s="17">
        <f t="shared" si="43"/>
        <v>0</v>
      </c>
      <c r="CZ69" s="17">
        <f t="shared" si="44"/>
        <v>10</v>
      </c>
      <c r="DA69" s="17">
        <f t="shared" si="45"/>
        <v>9</v>
      </c>
      <c r="DB69" s="17">
        <f t="shared" si="46"/>
        <v>9</v>
      </c>
      <c r="DC69" s="17">
        <f t="shared" si="47"/>
      </c>
      <c r="DD69" s="17">
        <f t="shared" si="48"/>
      </c>
      <c r="DE69" s="17">
        <f t="shared" si="49"/>
      </c>
      <c r="DF69" s="17">
        <f t="shared" si="50"/>
      </c>
      <c r="DG69" s="23">
        <f t="shared" si="51"/>
        <v>9.333333333333334</v>
      </c>
      <c r="DH69" s="23">
        <f t="shared" si="52"/>
        <v>9.333333333333334</v>
      </c>
      <c r="DI69" s="23">
        <f t="shared" si="53"/>
        <v>9.333333333333334</v>
      </c>
      <c r="DJ69" s="17">
        <f t="shared" si="62"/>
        <v>9.3</v>
      </c>
      <c r="DK69" s="17">
        <f t="shared" si="54"/>
        <v>9.3</v>
      </c>
      <c r="DL69" s="17" t="str">
        <f t="shared" si="55"/>
        <v>03</v>
      </c>
      <c r="DM69" s="24">
        <f t="shared" si="56"/>
      </c>
      <c r="DN69" s="25" t="str">
        <f t="shared" si="57"/>
        <v>Abelardo Barão Penha</v>
      </c>
      <c r="DO69" s="11" t="str">
        <f t="shared" si="58"/>
        <v>Abelardo Barão Penha</v>
      </c>
      <c r="DP69" s="3">
        <f t="shared" si="59"/>
        <v>9.3</v>
      </c>
      <c r="DQ69" s="3">
        <f t="shared" si="60"/>
      </c>
      <c r="DR69" s="3" t="str">
        <f t="shared" si="61"/>
        <v>Aprovado</v>
      </c>
      <c r="DS69" s="21"/>
      <c r="DT69" s="21"/>
    </row>
    <row r="70" spans="1:151" s="15" customFormat="1" ht="12" customHeight="1">
      <c r="A70" s="105" t="str">
        <f t="shared" si="3"/>
        <v>04</v>
      </c>
      <c r="B70" s="74">
        <f t="shared" si="4"/>
      </c>
      <c r="C70" s="148" t="str">
        <f t="shared" si="5"/>
        <v>Armindo Gomes de Souza</v>
      </c>
      <c r="D70" s="240">
        <v>10</v>
      </c>
      <c r="E70" s="240"/>
      <c r="F70" s="240"/>
      <c r="G70" s="153"/>
      <c r="H70" s="153"/>
      <c r="I70" s="153"/>
      <c r="J70" s="153">
        <v>7</v>
      </c>
      <c r="K70" s="153"/>
      <c r="L70" s="153"/>
      <c r="M70" s="153"/>
      <c r="N70" s="153"/>
      <c r="O70" s="153"/>
      <c r="P70" s="153">
        <v>7</v>
      </c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>
        <f t="shared" si="6"/>
        <v>8</v>
      </c>
      <c r="BA70" s="153"/>
      <c r="BB70" s="153"/>
      <c r="BC70" s="153"/>
      <c r="BD70" s="233">
        <f t="shared" si="7"/>
      </c>
      <c r="BE70" s="233"/>
      <c r="BF70" s="231" t="str">
        <f t="shared" si="8"/>
        <v>Aprovado</v>
      </c>
      <c r="BG70" s="231"/>
      <c r="BH70" s="231"/>
      <c r="BI70" s="231"/>
      <c r="BJ70" s="231"/>
      <c r="BK70" s="231"/>
      <c r="BL70" s="231"/>
      <c r="BM70" s="231"/>
      <c r="BN70" s="231"/>
      <c r="BO70" s="231"/>
      <c r="BP70" s="3"/>
      <c r="BQ70" s="11">
        <f t="shared" si="9"/>
        <v>10</v>
      </c>
      <c r="BR70" s="11">
        <f t="shared" si="10"/>
      </c>
      <c r="BS70" s="11">
        <f t="shared" si="11"/>
        <v>7</v>
      </c>
      <c r="BT70" s="11">
        <f t="shared" si="12"/>
      </c>
      <c r="BU70" s="11">
        <f t="shared" si="13"/>
        <v>7</v>
      </c>
      <c r="BV70" s="11">
        <f t="shared" si="14"/>
      </c>
      <c r="BW70" s="11">
        <f t="shared" si="15"/>
      </c>
      <c r="BX70" s="11">
        <f t="shared" si="16"/>
      </c>
      <c r="BY70" s="11">
        <f t="shared" si="17"/>
      </c>
      <c r="BZ70" s="11">
        <f t="shared" si="18"/>
      </c>
      <c r="CA70" s="11">
        <f t="shared" si="19"/>
      </c>
      <c r="CB70" s="11">
        <f t="shared" si="20"/>
      </c>
      <c r="CC70" s="11">
        <f t="shared" si="21"/>
      </c>
      <c r="CD70" s="11">
        <f t="shared" si="22"/>
      </c>
      <c r="CE70" s="22">
        <f t="shared" si="23"/>
        <v>10</v>
      </c>
      <c r="CF70" s="22">
        <f t="shared" si="24"/>
        <v>0</v>
      </c>
      <c r="CG70" s="22">
        <f t="shared" si="25"/>
        <v>7</v>
      </c>
      <c r="CH70" s="22">
        <f t="shared" si="26"/>
        <v>0</v>
      </c>
      <c r="CI70" s="22">
        <f t="shared" si="27"/>
        <v>7</v>
      </c>
      <c r="CJ70" s="22">
        <f t="shared" si="28"/>
        <v>0</v>
      </c>
      <c r="CK70" s="22">
        <f t="shared" si="29"/>
        <v>0</v>
      </c>
      <c r="CL70" s="17">
        <f t="shared" si="30"/>
        <v>0</v>
      </c>
      <c r="CM70" s="17">
        <f t="shared" si="31"/>
        <v>0</v>
      </c>
      <c r="CN70" s="17">
        <f t="shared" si="32"/>
        <v>0</v>
      </c>
      <c r="CO70" s="17">
        <f t="shared" si="33"/>
        <v>0</v>
      </c>
      <c r="CP70" s="17">
        <f t="shared" si="34"/>
        <v>0</v>
      </c>
      <c r="CQ70" s="17">
        <f t="shared" si="35"/>
        <v>0</v>
      </c>
      <c r="CR70" s="17">
        <f t="shared" si="36"/>
        <v>0</v>
      </c>
      <c r="CS70" s="17">
        <f t="shared" si="37"/>
        <v>10</v>
      </c>
      <c r="CT70" s="17">
        <f t="shared" si="38"/>
        <v>7</v>
      </c>
      <c r="CU70" s="17">
        <f t="shared" si="39"/>
        <v>7</v>
      </c>
      <c r="CV70" s="17">
        <f t="shared" si="40"/>
        <v>0</v>
      </c>
      <c r="CW70" s="17">
        <f t="shared" si="41"/>
        <v>0</v>
      </c>
      <c r="CX70" s="17">
        <f t="shared" si="42"/>
        <v>0</v>
      </c>
      <c r="CY70" s="17">
        <f t="shared" si="43"/>
        <v>0</v>
      </c>
      <c r="CZ70" s="17">
        <f t="shared" si="44"/>
        <v>10</v>
      </c>
      <c r="DA70" s="17">
        <f t="shared" si="45"/>
        <v>7</v>
      </c>
      <c r="DB70" s="17">
        <f t="shared" si="46"/>
        <v>7</v>
      </c>
      <c r="DC70" s="17">
        <f t="shared" si="47"/>
      </c>
      <c r="DD70" s="17">
        <f t="shared" si="48"/>
      </c>
      <c r="DE70" s="17">
        <f t="shared" si="49"/>
      </c>
      <c r="DF70" s="17">
        <f t="shared" si="50"/>
      </c>
      <c r="DG70" s="23">
        <f t="shared" si="51"/>
        <v>8</v>
      </c>
      <c r="DH70" s="23">
        <f t="shared" si="52"/>
        <v>8</v>
      </c>
      <c r="DI70" s="23">
        <f t="shared" si="53"/>
        <v>8</v>
      </c>
      <c r="DJ70" s="17">
        <f t="shared" si="62"/>
        <v>8</v>
      </c>
      <c r="DK70" s="17">
        <f t="shared" si="54"/>
        <v>8</v>
      </c>
      <c r="DL70" s="17" t="str">
        <f t="shared" si="55"/>
        <v>04</v>
      </c>
      <c r="DM70" s="24">
        <f t="shared" si="56"/>
      </c>
      <c r="DN70" s="25" t="str">
        <f t="shared" si="57"/>
        <v>Armindo Gomes de Souza</v>
      </c>
      <c r="DO70" s="11" t="str">
        <f t="shared" si="58"/>
        <v>Armindo Gomes de Souza</v>
      </c>
      <c r="DP70" s="3">
        <f t="shared" si="59"/>
        <v>8</v>
      </c>
      <c r="DQ70" s="3">
        <f t="shared" si="60"/>
      </c>
      <c r="DR70" s="3" t="str">
        <f t="shared" si="61"/>
        <v>Aprovado</v>
      </c>
      <c r="DS70" s="27"/>
      <c r="DT70" s="27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14"/>
      <c r="EM70" s="14"/>
      <c r="EN70" s="14"/>
      <c r="EO70" s="14"/>
      <c r="EP70" s="14"/>
      <c r="EQ70" s="14"/>
      <c r="ER70" s="14"/>
      <c r="ES70" s="14"/>
      <c r="ET70" s="14"/>
      <c r="EU70" s="14"/>
    </row>
    <row r="71" spans="1:151" s="13" customFormat="1" ht="12" customHeight="1">
      <c r="A71" s="105" t="str">
        <f t="shared" si="3"/>
        <v>05</v>
      </c>
      <c r="B71" s="74">
        <f t="shared" si="4"/>
      </c>
      <c r="C71" s="148" t="str">
        <f t="shared" si="5"/>
        <v>Adenir Peinado Alberto</v>
      </c>
      <c r="D71" s="240">
        <v>10</v>
      </c>
      <c r="E71" s="240"/>
      <c r="F71" s="240"/>
      <c r="G71" s="153"/>
      <c r="H71" s="153"/>
      <c r="I71" s="153"/>
      <c r="J71" s="153">
        <v>9</v>
      </c>
      <c r="K71" s="153"/>
      <c r="L71" s="153"/>
      <c r="M71" s="153"/>
      <c r="N71" s="153"/>
      <c r="O71" s="153"/>
      <c r="P71" s="153">
        <v>9</v>
      </c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>
        <f t="shared" si="6"/>
        <v>9.3</v>
      </c>
      <c r="BA71" s="153"/>
      <c r="BB71" s="153"/>
      <c r="BC71" s="153"/>
      <c r="BD71" s="233">
        <f t="shared" si="7"/>
      </c>
      <c r="BE71" s="233"/>
      <c r="BF71" s="231" t="str">
        <f t="shared" si="8"/>
        <v>Aprovado</v>
      </c>
      <c r="BG71" s="231"/>
      <c r="BH71" s="231"/>
      <c r="BI71" s="231"/>
      <c r="BJ71" s="231"/>
      <c r="BK71" s="231"/>
      <c r="BL71" s="231"/>
      <c r="BM71" s="231"/>
      <c r="BN71" s="231"/>
      <c r="BO71" s="231"/>
      <c r="BP71" s="3"/>
      <c r="BQ71" s="11">
        <f t="shared" si="9"/>
        <v>10</v>
      </c>
      <c r="BR71" s="11">
        <f t="shared" si="10"/>
      </c>
      <c r="BS71" s="11">
        <f t="shared" si="11"/>
        <v>9</v>
      </c>
      <c r="BT71" s="11">
        <f t="shared" si="12"/>
      </c>
      <c r="BU71" s="11">
        <f t="shared" si="13"/>
        <v>9</v>
      </c>
      <c r="BV71" s="11">
        <f t="shared" si="14"/>
      </c>
      <c r="BW71" s="11">
        <f t="shared" si="15"/>
      </c>
      <c r="BX71" s="11">
        <f t="shared" si="16"/>
      </c>
      <c r="BY71" s="11">
        <f t="shared" si="17"/>
      </c>
      <c r="BZ71" s="11">
        <f t="shared" si="18"/>
      </c>
      <c r="CA71" s="11">
        <f t="shared" si="19"/>
      </c>
      <c r="CB71" s="11">
        <f t="shared" si="20"/>
      </c>
      <c r="CC71" s="11">
        <f t="shared" si="21"/>
      </c>
      <c r="CD71" s="11">
        <f t="shared" si="22"/>
      </c>
      <c r="CE71" s="22">
        <f t="shared" si="23"/>
        <v>10</v>
      </c>
      <c r="CF71" s="22">
        <f t="shared" si="24"/>
        <v>0</v>
      </c>
      <c r="CG71" s="22">
        <f t="shared" si="25"/>
        <v>9</v>
      </c>
      <c r="CH71" s="22">
        <f t="shared" si="26"/>
        <v>0</v>
      </c>
      <c r="CI71" s="22">
        <f t="shared" si="27"/>
        <v>9</v>
      </c>
      <c r="CJ71" s="22">
        <f t="shared" si="28"/>
        <v>0</v>
      </c>
      <c r="CK71" s="22">
        <f t="shared" si="29"/>
        <v>0</v>
      </c>
      <c r="CL71" s="17">
        <f t="shared" si="30"/>
        <v>0</v>
      </c>
      <c r="CM71" s="17">
        <f t="shared" si="31"/>
        <v>0</v>
      </c>
      <c r="CN71" s="17">
        <f t="shared" si="32"/>
        <v>0</v>
      </c>
      <c r="CO71" s="17">
        <f t="shared" si="33"/>
        <v>0</v>
      </c>
      <c r="CP71" s="17">
        <f t="shared" si="34"/>
        <v>0</v>
      </c>
      <c r="CQ71" s="17">
        <f t="shared" si="35"/>
        <v>0</v>
      </c>
      <c r="CR71" s="17">
        <f t="shared" si="36"/>
        <v>0</v>
      </c>
      <c r="CS71" s="17">
        <f t="shared" si="37"/>
        <v>10</v>
      </c>
      <c r="CT71" s="17">
        <f t="shared" si="38"/>
        <v>9</v>
      </c>
      <c r="CU71" s="17">
        <f t="shared" si="39"/>
        <v>9</v>
      </c>
      <c r="CV71" s="17">
        <f t="shared" si="40"/>
        <v>0</v>
      </c>
      <c r="CW71" s="17">
        <f t="shared" si="41"/>
        <v>0</v>
      </c>
      <c r="CX71" s="17">
        <f t="shared" si="42"/>
        <v>0</v>
      </c>
      <c r="CY71" s="17">
        <f t="shared" si="43"/>
        <v>0</v>
      </c>
      <c r="CZ71" s="17">
        <f t="shared" si="44"/>
        <v>10</v>
      </c>
      <c r="DA71" s="17">
        <f t="shared" si="45"/>
        <v>9</v>
      </c>
      <c r="DB71" s="17">
        <f t="shared" si="46"/>
        <v>9</v>
      </c>
      <c r="DC71" s="17">
        <f t="shared" si="47"/>
      </c>
      <c r="DD71" s="17">
        <f t="shared" si="48"/>
      </c>
      <c r="DE71" s="17">
        <f t="shared" si="49"/>
      </c>
      <c r="DF71" s="17">
        <f t="shared" si="50"/>
      </c>
      <c r="DG71" s="23">
        <f t="shared" si="51"/>
        <v>9.333333333333334</v>
      </c>
      <c r="DH71" s="23">
        <f t="shared" si="52"/>
        <v>9.333333333333334</v>
      </c>
      <c r="DI71" s="23">
        <f t="shared" si="53"/>
        <v>9.333333333333334</v>
      </c>
      <c r="DJ71" s="17">
        <f t="shared" si="62"/>
        <v>9.3</v>
      </c>
      <c r="DK71" s="17">
        <f t="shared" si="54"/>
        <v>9.3</v>
      </c>
      <c r="DL71" s="17" t="str">
        <f t="shared" si="55"/>
        <v>05</v>
      </c>
      <c r="DM71" s="24">
        <f t="shared" si="56"/>
      </c>
      <c r="DN71" s="25" t="str">
        <f t="shared" si="57"/>
        <v>Adenir Peinado Alberto</v>
      </c>
      <c r="DO71" s="11" t="str">
        <f t="shared" si="58"/>
        <v>Adenir Peinado Alberto</v>
      </c>
      <c r="DP71" s="3">
        <f t="shared" si="59"/>
        <v>9.3</v>
      </c>
      <c r="DQ71" s="3">
        <f t="shared" si="60"/>
      </c>
      <c r="DR71" s="3" t="str">
        <f t="shared" si="61"/>
        <v>Aprovado</v>
      </c>
      <c r="DS71" s="26"/>
      <c r="DT71" s="26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2"/>
      <c r="EM71" s="12"/>
      <c r="EN71" s="12"/>
      <c r="EO71" s="12"/>
      <c r="EP71" s="12"/>
      <c r="EQ71" s="12"/>
      <c r="ER71" s="12"/>
      <c r="ES71" s="12"/>
      <c r="ET71" s="12"/>
      <c r="EU71" s="12"/>
    </row>
    <row r="72" spans="1:124" ht="12" customHeight="1">
      <c r="A72" s="105" t="str">
        <f t="shared" si="3"/>
        <v>06</v>
      </c>
      <c r="B72" s="74">
        <f t="shared" si="4"/>
      </c>
      <c r="C72" s="148" t="str">
        <f t="shared" si="5"/>
        <v>Bernardino Teixeira Almeida</v>
      </c>
      <c r="D72" s="240">
        <v>10</v>
      </c>
      <c r="E72" s="240"/>
      <c r="F72" s="240"/>
      <c r="G72" s="153"/>
      <c r="H72" s="153"/>
      <c r="I72" s="153"/>
      <c r="J72" s="153">
        <v>9</v>
      </c>
      <c r="K72" s="153"/>
      <c r="L72" s="153"/>
      <c r="M72" s="153"/>
      <c r="N72" s="153"/>
      <c r="O72" s="153"/>
      <c r="P72" s="153">
        <v>9</v>
      </c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>
        <f t="shared" si="6"/>
        <v>9.3</v>
      </c>
      <c r="BA72" s="153"/>
      <c r="BB72" s="153"/>
      <c r="BC72" s="153"/>
      <c r="BD72" s="233">
        <f t="shared" si="7"/>
      </c>
      <c r="BE72" s="233"/>
      <c r="BF72" s="231" t="str">
        <f t="shared" si="8"/>
        <v>Aprovado</v>
      </c>
      <c r="BG72" s="231"/>
      <c r="BH72" s="231"/>
      <c r="BI72" s="231"/>
      <c r="BJ72" s="231"/>
      <c r="BK72" s="231"/>
      <c r="BL72" s="231"/>
      <c r="BM72" s="231"/>
      <c r="BN72" s="231"/>
      <c r="BO72" s="231"/>
      <c r="BP72" s="3"/>
      <c r="BQ72" s="11">
        <f t="shared" si="9"/>
        <v>10</v>
      </c>
      <c r="BR72" s="11">
        <f t="shared" si="10"/>
      </c>
      <c r="BS72" s="11">
        <f t="shared" si="11"/>
        <v>9</v>
      </c>
      <c r="BT72" s="11">
        <f t="shared" si="12"/>
      </c>
      <c r="BU72" s="11">
        <f t="shared" si="13"/>
        <v>9</v>
      </c>
      <c r="BV72" s="11">
        <f t="shared" si="14"/>
      </c>
      <c r="BW72" s="11">
        <f t="shared" si="15"/>
      </c>
      <c r="BX72" s="11">
        <f t="shared" si="16"/>
      </c>
      <c r="BY72" s="11">
        <f t="shared" si="17"/>
      </c>
      <c r="BZ72" s="11">
        <f t="shared" si="18"/>
      </c>
      <c r="CA72" s="11">
        <f t="shared" si="19"/>
      </c>
      <c r="CB72" s="11">
        <f t="shared" si="20"/>
      </c>
      <c r="CC72" s="11">
        <f t="shared" si="21"/>
      </c>
      <c r="CD72" s="11">
        <f t="shared" si="22"/>
      </c>
      <c r="CE72" s="22">
        <f t="shared" si="23"/>
        <v>10</v>
      </c>
      <c r="CF72" s="22">
        <f t="shared" si="24"/>
        <v>0</v>
      </c>
      <c r="CG72" s="22">
        <f t="shared" si="25"/>
        <v>9</v>
      </c>
      <c r="CH72" s="22">
        <f t="shared" si="26"/>
        <v>0</v>
      </c>
      <c r="CI72" s="22">
        <f t="shared" si="27"/>
        <v>9</v>
      </c>
      <c r="CJ72" s="22">
        <f t="shared" si="28"/>
        <v>0</v>
      </c>
      <c r="CK72" s="22">
        <f t="shared" si="29"/>
        <v>0</v>
      </c>
      <c r="CL72" s="17">
        <f t="shared" si="30"/>
        <v>0</v>
      </c>
      <c r="CM72" s="17">
        <f t="shared" si="31"/>
        <v>0</v>
      </c>
      <c r="CN72" s="17">
        <f t="shared" si="32"/>
        <v>0</v>
      </c>
      <c r="CO72" s="17">
        <f t="shared" si="33"/>
        <v>0</v>
      </c>
      <c r="CP72" s="17">
        <f t="shared" si="34"/>
        <v>0</v>
      </c>
      <c r="CQ72" s="17">
        <f t="shared" si="35"/>
        <v>0</v>
      </c>
      <c r="CR72" s="17">
        <f t="shared" si="36"/>
        <v>0</v>
      </c>
      <c r="CS72" s="17">
        <f t="shared" si="37"/>
        <v>10</v>
      </c>
      <c r="CT72" s="17">
        <f t="shared" si="38"/>
        <v>9</v>
      </c>
      <c r="CU72" s="17">
        <f t="shared" si="39"/>
        <v>9</v>
      </c>
      <c r="CV72" s="17">
        <f t="shared" si="40"/>
        <v>0</v>
      </c>
      <c r="CW72" s="17">
        <f t="shared" si="41"/>
        <v>0</v>
      </c>
      <c r="CX72" s="17">
        <f t="shared" si="42"/>
        <v>0</v>
      </c>
      <c r="CY72" s="17">
        <f t="shared" si="43"/>
        <v>0</v>
      </c>
      <c r="CZ72" s="17">
        <f t="shared" si="44"/>
        <v>10</v>
      </c>
      <c r="DA72" s="17">
        <f t="shared" si="45"/>
        <v>9</v>
      </c>
      <c r="DB72" s="17">
        <f t="shared" si="46"/>
        <v>9</v>
      </c>
      <c r="DC72" s="17">
        <f t="shared" si="47"/>
      </c>
      <c r="DD72" s="17">
        <f t="shared" si="48"/>
      </c>
      <c r="DE72" s="17">
        <f t="shared" si="49"/>
      </c>
      <c r="DF72" s="17">
        <f t="shared" si="50"/>
      </c>
      <c r="DG72" s="23">
        <f t="shared" si="51"/>
        <v>9.333333333333334</v>
      </c>
      <c r="DH72" s="23">
        <f t="shared" si="52"/>
        <v>9.333333333333334</v>
      </c>
      <c r="DI72" s="23">
        <f t="shared" si="53"/>
        <v>9.333333333333334</v>
      </c>
      <c r="DJ72" s="17">
        <f t="shared" si="62"/>
        <v>9.3</v>
      </c>
      <c r="DK72" s="17">
        <f t="shared" si="54"/>
        <v>9.3</v>
      </c>
      <c r="DL72" s="17" t="str">
        <f t="shared" si="55"/>
        <v>06</v>
      </c>
      <c r="DM72" s="24">
        <f t="shared" si="56"/>
      </c>
      <c r="DN72" s="25" t="str">
        <f t="shared" si="57"/>
        <v>Bernardino Teixeira Almeida</v>
      </c>
      <c r="DO72" s="11" t="str">
        <f t="shared" si="58"/>
        <v>Bernardino Teixeira Almeida</v>
      </c>
      <c r="DP72" s="3">
        <f t="shared" si="59"/>
        <v>9.3</v>
      </c>
      <c r="DQ72" s="3">
        <f t="shared" si="60"/>
      </c>
      <c r="DR72" s="3" t="str">
        <f t="shared" si="61"/>
        <v>Aprovado</v>
      </c>
      <c r="DS72" s="21"/>
      <c r="DT72" s="21"/>
    </row>
    <row r="73" spans="1:124" ht="12" customHeight="1">
      <c r="A73" s="105" t="str">
        <f t="shared" si="3"/>
        <v>07</v>
      </c>
      <c r="B73" s="74">
        <f t="shared" si="4"/>
      </c>
      <c r="C73" s="148" t="str">
        <f t="shared" si="5"/>
        <v>Barnabé Paz Néri</v>
      </c>
      <c r="D73" s="240">
        <v>10</v>
      </c>
      <c r="E73" s="240"/>
      <c r="F73" s="240"/>
      <c r="G73" s="153"/>
      <c r="H73" s="153"/>
      <c r="I73" s="153"/>
      <c r="J73" s="153">
        <v>8</v>
      </c>
      <c r="K73" s="153"/>
      <c r="L73" s="153"/>
      <c r="M73" s="153"/>
      <c r="N73" s="153"/>
      <c r="O73" s="153"/>
      <c r="P73" s="153">
        <v>9</v>
      </c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>
        <f t="shared" si="6"/>
        <v>9</v>
      </c>
      <c r="BA73" s="153"/>
      <c r="BB73" s="153"/>
      <c r="BC73" s="153"/>
      <c r="BD73" s="233">
        <f t="shared" si="7"/>
      </c>
      <c r="BE73" s="233"/>
      <c r="BF73" s="231" t="str">
        <f t="shared" si="8"/>
        <v>Aprovado</v>
      </c>
      <c r="BG73" s="231"/>
      <c r="BH73" s="231"/>
      <c r="BI73" s="231"/>
      <c r="BJ73" s="231"/>
      <c r="BK73" s="231"/>
      <c r="BL73" s="231"/>
      <c r="BM73" s="231"/>
      <c r="BN73" s="231"/>
      <c r="BO73" s="231"/>
      <c r="BP73" s="3"/>
      <c r="BQ73" s="11">
        <f t="shared" si="9"/>
        <v>10</v>
      </c>
      <c r="BR73" s="11">
        <f t="shared" si="10"/>
      </c>
      <c r="BS73" s="11">
        <f t="shared" si="11"/>
        <v>8</v>
      </c>
      <c r="BT73" s="11">
        <f t="shared" si="12"/>
      </c>
      <c r="BU73" s="11">
        <f t="shared" si="13"/>
        <v>9</v>
      </c>
      <c r="BV73" s="11">
        <f t="shared" si="14"/>
      </c>
      <c r="BW73" s="11">
        <f t="shared" si="15"/>
      </c>
      <c r="BX73" s="11">
        <f t="shared" si="16"/>
      </c>
      <c r="BY73" s="11">
        <f t="shared" si="17"/>
      </c>
      <c r="BZ73" s="11">
        <f t="shared" si="18"/>
      </c>
      <c r="CA73" s="11">
        <f t="shared" si="19"/>
      </c>
      <c r="CB73" s="11">
        <f t="shared" si="20"/>
      </c>
      <c r="CC73" s="11">
        <f t="shared" si="21"/>
      </c>
      <c r="CD73" s="11">
        <f t="shared" si="22"/>
      </c>
      <c r="CE73" s="22">
        <f t="shared" si="23"/>
        <v>10</v>
      </c>
      <c r="CF73" s="22">
        <f t="shared" si="24"/>
        <v>0</v>
      </c>
      <c r="CG73" s="22">
        <f t="shared" si="25"/>
        <v>8</v>
      </c>
      <c r="CH73" s="22">
        <f t="shared" si="26"/>
        <v>0</v>
      </c>
      <c r="CI73" s="22">
        <f t="shared" si="27"/>
        <v>9</v>
      </c>
      <c r="CJ73" s="22">
        <f t="shared" si="28"/>
        <v>0</v>
      </c>
      <c r="CK73" s="22">
        <f t="shared" si="29"/>
        <v>0</v>
      </c>
      <c r="CL73" s="17">
        <f t="shared" si="30"/>
        <v>0</v>
      </c>
      <c r="CM73" s="17">
        <f t="shared" si="31"/>
        <v>0</v>
      </c>
      <c r="CN73" s="17">
        <f t="shared" si="32"/>
        <v>0</v>
      </c>
      <c r="CO73" s="17">
        <f t="shared" si="33"/>
        <v>0</v>
      </c>
      <c r="CP73" s="17">
        <f t="shared" si="34"/>
        <v>0</v>
      </c>
      <c r="CQ73" s="17">
        <f t="shared" si="35"/>
        <v>0</v>
      </c>
      <c r="CR73" s="17">
        <f t="shared" si="36"/>
        <v>0</v>
      </c>
      <c r="CS73" s="17">
        <f t="shared" si="37"/>
        <v>10</v>
      </c>
      <c r="CT73" s="17">
        <f t="shared" si="38"/>
        <v>8</v>
      </c>
      <c r="CU73" s="17">
        <f t="shared" si="39"/>
        <v>9</v>
      </c>
      <c r="CV73" s="17">
        <f t="shared" si="40"/>
        <v>0</v>
      </c>
      <c r="CW73" s="17">
        <f t="shared" si="41"/>
        <v>0</v>
      </c>
      <c r="CX73" s="17">
        <f t="shared" si="42"/>
        <v>0</v>
      </c>
      <c r="CY73" s="17">
        <f t="shared" si="43"/>
        <v>0</v>
      </c>
      <c r="CZ73" s="17">
        <f t="shared" si="44"/>
        <v>10</v>
      </c>
      <c r="DA73" s="17">
        <f t="shared" si="45"/>
        <v>8</v>
      </c>
      <c r="DB73" s="17">
        <f t="shared" si="46"/>
        <v>9</v>
      </c>
      <c r="DC73" s="17">
        <f t="shared" si="47"/>
      </c>
      <c r="DD73" s="17">
        <f t="shared" si="48"/>
      </c>
      <c r="DE73" s="17">
        <f t="shared" si="49"/>
      </c>
      <c r="DF73" s="17">
        <f t="shared" si="50"/>
      </c>
      <c r="DG73" s="23">
        <f t="shared" si="51"/>
        <v>9</v>
      </c>
      <c r="DH73" s="23">
        <f t="shared" si="52"/>
        <v>9</v>
      </c>
      <c r="DI73" s="23">
        <f t="shared" si="53"/>
        <v>9</v>
      </c>
      <c r="DJ73" s="17">
        <f t="shared" si="62"/>
        <v>9</v>
      </c>
      <c r="DK73" s="17">
        <f t="shared" si="54"/>
        <v>9</v>
      </c>
      <c r="DL73" s="17" t="str">
        <f t="shared" si="55"/>
        <v>07</v>
      </c>
      <c r="DM73" s="24">
        <f t="shared" si="56"/>
      </c>
      <c r="DN73" s="25" t="str">
        <f t="shared" si="57"/>
        <v>Barnabé Paz Néri</v>
      </c>
      <c r="DO73" s="11" t="str">
        <f t="shared" si="58"/>
        <v>Barnabé Paz Néri</v>
      </c>
      <c r="DP73" s="3">
        <f t="shared" si="59"/>
        <v>9</v>
      </c>
      <c r="DQ73" s="3">
        <f t="shared" si="60"/>
      </c>
      <c r="DR73" s="3" t="str">
        <f t="shared" si="61"/>
        <v>Aprovado</v>
      </c>
      <c r="DS73" s="21"/>
      <c r="DT73" s="21"/>
    </row>
    <row r="74" spans="1:124" ht="12" customHeight="1">
      <c r="A74" s="105" t="str">
        <f t="shared" si="3"/>
        <v>08</v>
      </c>
      <c r="B74" s="74">
        <f t="shared" si="4"/>
      </c>
      <c r="C74" s="148" t="str">
        <f t="shared" si="5"/>
        <v>Claudiomiro Cabral Lopes</v>
      </c>
      <c r="D74" s="240">
        <v>10</v>
      </c>
      <c r="E74" s="240"/>
      <c r="F74" s="240"/>
      <c r="G74" s="153"/>
      <c r="H74" s="153"/>
      <c r="I74" s="153"/>
      <c r="J74" s="153">
        <v>8</v>
      </c>
      <c r="K74" s="153"/>
      <c r="L74" s="153"/>
      <c r="M74" s="153"/>
      <c r="N74" s="153"/>
      <c r="O74" s="153"/>
      <c r="P74" s="153">
        <v>8</v>
      </c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>
        <f t="shared" si="6"/>
        <v>8.7</v>
      </c>
      <c r="BA74" s="153"/>
      <c r="BB74" s="153"/>
      <c r="BC74" s="153"/>
      <c r="BD74" s="233">
        <f t="shared" si="7"/>
      </c>
      <c r="BE74" s="233"/>
      <c r="BF74" s="231" t="str">
        <f t="shared" si="8"/>
        <v>Aprovado</v>
      </c>
      <c r="BG74" s="231"/>
      <c r="BH74" s="231"/>
      <c r="BI74" s="231"/>
      <c r="BJ74" s="231"/>
      <c r="BK74" s="231"/>
      <c r="BL74" s="231"/>
      <c r="BM74" s="231"/>
      <c r="BN74" s="231"/>
      <c r="BO74" s="231"/>
      <c r="BP74" s="3"/>
      <c r="BQ74" s="11">
        <f t="shared" si="9"/>
        <v>10</v>
      </c>
      <c r="BR74" s="11">
        <f t="shared" si="10"/>
      </c>
      <c r="BS74" s="11">
        <f t="shared" si="11"/>
        <v>8</v>
      </c>
      <c r="BT74" s="11">
        <f t="shared" si="12"/>
      </c>
      <c r="BU74" s="11">
        <f t="shared" si="13"/>
        <v>8</v>
      </c>
      <c r="BV74" s="11">
        <f t="shared" si="14"/>
      </c>
      <c r="BW74" s="11">
        <f t="shared" si="15"/>
      </c>
      <c r="BX74" s="11">
        <f t="shared" si="16"/>
      </c>
      <c r="BY74" s="11">
        <f t="shared" si="17"/>
      </c>
      <c r="BZ74" s="11">
        <f t="shared" si="18"/>
      </c>
      <c r="CA74" s="11">
        <f t="shared" si="19"/>
      </c>
      <c r="CB74" s="11">
        <f t="shared" si="20"/>
      </c>
      <c r="CC74" s="11">
        <f t="shared" si="21"/>
      </c>
      <c r="CD74" s="11">
        <f t="shared" si="22"/>
      </c>
      <c r="CE74" s="22">
        <f t="shared" si="23"/>
        <v>10</v>
      </c>
      <c r="CF74" s="22">
        <f t="shared" si="24"/>
        <v>0</v>
      </c>
      <c r="CG74" s="22">
        <f t="shared" si="25"/>
        <v>8</v>
      </c>
      <c r="CH74" s="22">
        <f t="shared" si="26"/>
        <v>0</v>
      </c>
      <c r="CI74" s="22">
        <f t="shared" si="27"/>
        <v>8</v>
      </c>
      <c r="CJ74" s="22">
        <f t="shared" si="28"/>
        <v>0</v>
      </c>
      <c r="CK74" s="22">
        <f t="shared" si="29"/>
        <v>0</v>
      </c>
      <c r="CL74" s="17">
        <f t="shared" si="30"/>
        <v>0</v>
      </c>
      <c r="CM74" s="17">
        <f t="shared" si="31"/>
        <v>0</v>
      </c>
      <c r="CN74" s="17">
        <f t="shared" si="32"/>
        <v>0</v>
      </c>
      <c r="CO74" s="17">
        <f t="shared" si="33"/>
        <v>0</v>
      </c>
      <c r="CP74" s="17">
        <f t="shared" si="34"/>
        <v>0</v>
      </c>
      <c r="CQ74" s="17">
        <f t="shared" si="35"/>
        <v>0</v>
      </c>
      <c r="CR74" s="17">
        <f t="shared" si="36"/>
        <v>0</v>
      </c>
      <c r="CS74" s="17">
        <f t="shared" si="37"/>
        <v>10</v>
      </c>
      <c r="CT74" s="17">
        <f t="shared" si="38"/>
        <v>8</v>
      </c>
      <c r="CU74" s="17">
        <f t="shared" si="39"/>
        <v>8</v>
      </c>
      <c r="CV74" s="17">
        <f t="shared" si="40"/>
        <v>0</v>
      </c>
      <c r="CW74" s="17">
        <f t="shared" si="41"/>
        <v>0</v>
      </c>
      <c r="CX74" s="17">
        <f t="shared" si="42"/>
        <v>0</v>
      </c>
      <c r="CY74" s="17">
        <f t="shared" si="43"/>
        <v>0</v>
      </c>
      <c r="CZ74" s="17">
        <f t="shared" si="44"/>
        <v>10</v>
      </c>
      <c r="DA74" s="17">
        <f t="shared" si="45"/>
        <v>8</v>
      </c>
      <c r="DB74" s="17">
        <f t="shared" si="46"/>
        <v>8</v>
      </c>
      <c r="DC74" s="17">
        <f t="shared" si="47"/>
      </c>
      <c r="DD74" s="17">
        <f t="shared" si="48"/>
      </c>
      <c r="DE74" s="17">
        <f t="shared" si="49"/>
      </c>
      <c r="DF74" s="17">
        <f t="shared" si="50"/>
      </c>
      <c r="DG74" s="23">
        <f t="shared" si="51"/>
        <v>8.666666666666666</v>
      </c>
      <c r="DH74" s="23">
        <f t="shared" si="52"/>
        <v>8.666666666666666</v>
      </c>
      <c r="DI74" s="23">
        <f t="shared" si="53"/>
        <v>8.666666666666666</v>
      </c>
      <c r="DJ74" s="17">
        <f t="shared" si="62"/>
        <v>8.7</v>
      </c>
      <c r="DK74" s="17">
        <f t="shared" si="54"/>
        <v>8.7</v>
      </c>
      <c r="DL74" s="17" t="str">
        <f t="shared" si="55"/>
        <v>08</v>
      </c>
      <c r="DM74" s="24">
        <f t="shared" si="56"/>
      </c>
      <c r="DN74" s="25" t="str">
        <f t="shared" si="57"/>
        <v>Claudiomiro Cabral Lopes</v>
      </c>
      <c r="DO74" s="11" t="str">
        <f t="shared" si="58"/>
        <v>Claudiomiro Cabral Lopes</v>
      </c>
      <c r="DP74" s="3">
        <f t="shared" si="59"/>
        <v>8.7</v>
      </c>
      <c r="DQ74" s="3">
        <f t="shared" si="60"/>
      </c>
      <c r="DR74" s="3" t="str">
        <f t="shared" si="61"/>
        <v>Aprovado</v>
      </c>
      <c r="DS74" s="21"/>
      <c r="DT74" s="21"/>
    </row>
    <row r="75" spans="1:124" ht="12" customHeight="1">
      <c r="A75" s="105" t="str">
        <f t="shared" si="3"/>
        <v>09</v>
      </c>
      <c r="B75" s="74">
        <f t="shared" si="4"/>
      </c>
      <c r="C75" s="148" t="str">
        <f t="shared" si="5"/>
        <v>Damião Lelis Gonçalves</v>
      </c>
      <c r="D75" s="240">
        <v>10</v>
      </c>
      <c r="E75" s="240"/>
      <c r="F75" s="240"/>
      <c r="G75" s="153"/>
      <c r="H75" s="153"/>
      <c r="I75" s="153"/>
      <c r="J75" s="153">
        <v>7</v>
      </c>
      <c r="K75" s="153"/>
      <c r="L75" s="153"/>
      <c r="M75" s="153"/>
      <c r="N75" s="153"/>
      <c r="O75" s="153"/>
      <c r="P75" s="153">
        <v>7</v>
      </c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>
        <f t="shared" si="6"/>
        <v>8</v>
      </c>
      <c r="BA75" s="153"/>
      <c r="BB75" s="153"/>
      <c r="BC75" s="153"/>
      <c r="BD75" s="233">
        <f t="shared" si="7"/>
      </c>
      <c r="BE75" s="233"/>
      <c r="BF75" s="231" t="str">
        <f t="shared" si="8"/>
        <v>Aprovado</v>
      </c>
      <c r="BG75" s="231"/>
      <c r="BH75" s="231"/>
      <c r="BI75" s="231"/>
      <c r="BJ75" s="231"/>
      <c r="BK75" s="231"/>
      <c r="BL75" s="231"/>
      <c r="BM75" s="231"/>
      <c r="BN75" s="231"/>
      <c r="BO75" s="231"/>
      <c r="BP75" s="3"/>
      <c r="BQ75" s="11">
        <f t="shared" si="9"/>
        <v>10</v>
      </c>
      <c r="BR75" s="11">
        <f t="shared" si="10"/>
      </c>
      <c r="BS75" s="11">
        <f t="shared" si="11"/>
        <v>7</v>
      </c>
      <c r="BT75" s="11">
        <f t="shared" si="12"/>
      </c>
      <c r="BU75" s="11">
        <f t="shared" si="13"/>
        <v>7</v>
      </c>
      <c r="BV75" s="11">
        <f t="shared" si="14"/>
      </c>
      <c r="BW75" s="11">
        <f t="shared" si="15"/>
      </c>
      <c r="BX75" s="11">
        <f t="shared" si="16"/>
      </c>
      <c r="BY75" s="11">
        <f t="shared" si="17"/>
      </c>
      <c r="BZ75" s="11">
        <f t="shared" si="18"/>
      </c>
      <c r="CA75" s="11">
        <f t="shared" si="19"/>
      </c>
      <c r="CB75" s="11">
        <f t="shared" si="20"/>
      </c>
      <c r="CC75" s="11">
        <f t="shared" si="21"/>
      </c>
      <c r="CD75" s="11">
        <f t="shared" si="22"/>
      </c>
      <c r="CE75" s="22">
        <f t="shared" si="23"/>
        <v>10</v>
      </c>
      <c r="CF75" s="22">
        <f t="shared" si="24"/>
        <v>0</v>
      </c>
      <c r="CG75" s="22">
        <f t="shared" si="25"/>
        <v>7</v>
      </c>
      <c r="CH75" s="22">
        <f t="shared" si="26"/>
        <v>0</v>
      </c>
      <c r="CI75" s="22">
        <f t="shared" si="27"/>
        <v>7</v>
      </c>
      <c r="CJ75" s="22">
        <f t="shared" si="28"/>
        <v>0</v>
      </c>
      <c r="CK75" s="22">
        <f t="shared" si="29"/>
        <v>0</v>
      </c>
      <c r="CL75" s="17">
        <f t="shared" si="30"/>
        <v>0</v>
      </c>
      <c r="CM75" s="17">
        <f t="shared" si="31"/>
        <v>0</v>
      </c>
      <c r="CN75" s="17">
        <f t="shared" si="32"/>
        <v>0</v>
      </c>
      <c r="CO75" s="17">
        <f t="shared" si="33"/>
        <v>0</v>
      </c>
      <c r="CP75" s="17">
        <f t="shared" si="34"/>
        <v>0</v>
      </c>
      <c r="CQ75" s="17">
        <f t="shared" si="35"/>
        <v>0</v>
      </c>
      <c r="CR75" s="17">
        <f t="shared" si="36"/>
        <v>0</v>
      </c>
      <c r="CS75" s="17">
        <f t="shared" si="37"/>
        <v>10</v>
      </c>
      <c r="CT75" s="17">
        <f t="shared" si="38"/>
        <v>7</v>
      </c>
      <c r="CU75" s="17">
        <f t="shared" si="39"/>
        <v>7</v>
      </c>
      <c r="CV75" s="17">
        <f t="shared" si="40"/>
        <v>0</v>
      </c>
      <c r="CW75" s="17">
        <f t="shared" si="41"/>
        <v>0</v>
      </c>
      <c r="CX75" s="17">
        <f t="shared" si="42"/>
        <v>0</v>
      </c>
      <c r="CY75" s="17">
        <f t="shared" si="43"/>
        <v>0</v>
      </c>
      <c r="CZ75" s="17">
        <f t="shared" si="44"/>
        <v>10</v>
      </c>
      <c r="DA75" s="17">
        <f t="shared" si="45"/>
        <v>7</v>
      </c>
      <c r="DB75" s="17">
        <f t="shared" si="46"/>
        <v>7</v>
      </c>
      <c r="DC75" s="17">
        <f t="shared" si="47"/>
      </c>
      <c r="DD75" s="17">
        <f t="shared" si="48"/>
      </c>
      <c r="DE75" s="17">
        <f t="shared" si="49"/>
      </c>
      <c r="DF75" s="17">
        <f t="shared" si="50"/>
      </c>
      <c r="DG75" s="23">
        <f t="shared" si="51"/>
        <v>8</v>
      </c>
      <c r="DH75" s="23">
        <f t="shared" si="52"/>
        <v>8</v>
      </c>
      <c r="DI75" s="23">
        <f t="shared" si="53"/>
        <v>8</v>
      </c>
      <c r="DJ75" s="17">
        <f t="shared" si="62"/>
        <v>8</v>
      </c>
      <c r="DK75" s="17">
        <f t="shared" si="54"/>
        <v>8</v>
      </c>
      <c r="DL75" s="17" t="str">
        <f t="shared" si="55"/>
        <v>09</v>
      </c>
      <c r="DM75" s="24">
        <f t="shared" si="56"/>
      </c>
      <c r="DN75" s="25" t="str">
        <f t="shared" si="57"/>
        <v>Damião Lelis Gonçalves</v>
      </c>
      <c r="DO75" s="11" t="str">
        <f t="shared" si="58"/>
        <v>Damião Lelis Gonçalves</v>
      </c>
      <c r="DP75" s="3">
        <f t="shared" si="59"/>
        <v>8</v>
      </c>
      <c r="DQ75" s="3">
        <f t="shared" si="60"/>
      </c>
      <c r="DR75" s="3" t="str">
        <f t="shared" si="61"/>
        <v>Aprovado</v>
      </c>
      <c r="DS75" s="21"/>
      <c r="DT75" s="21"/>
    </row>
    <row r="76" spans="1:124" ht="12" customHeight="1">
      <c r="A76" s="105" t="str">
        <f t="shared" si="3"/>
        <v>10</v>
      </c>
      <c r="B76" s="74">
        <f t="shared" si="4"/>
      </c>
      <c r="C76" s="148" t="str">
        <f t="shared" si="5"/>
        <v>Ester da Silva Gomes</v>
      </c>
      <c r="D76" s="240">
        <v>10</v>
      </c>
      <c r="E76" s="240"/>
      <c r="F76" s="240"/>
      <c r="G76" s="153"/>
      <c r="H76" s="153"/>
      <c r="I76" s="153"/>
      <c r="J76" s="153">
        <v>9</v>
      </c>
      <c r="K76" s="153"/>
      <c r="L76" s="153"/>
      <c r="M76" s="153"/>
      <c r="N76" s="153"/>
      <c r="O76" s="153"/>
      <c r="P76" s="153">
        <v>10</v>
      </c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>
        <f t="shared" si="6"/>
        <v>9.7</v>
      </c>
      <c r="BA76" s="153"/>
      <c r="BB76" s="153"/>
      <c r="BC76" s="153"/>
      <c r="BD76" s="233">
        <f t="shared" si="7"/>
      </c>
      <c r="BE76" s="233"/>
      <c r="BF76" s="231" t="str">
        <f t="shared" si="8"/>
        <v>Aprovado</v>
      </c>
      <c r="BG76" s="231"/>
      <c r="BH76" s="231"/>
      <c r="BI76" s="231"/>
      <c r="BJ76" s="231"/>
      <c r="BK76" s="231"/>
      <c r="BL76" s="231"/>
      <c r="BM76" s="231"/>
      <c r="BN76" s="231"/>
      <c r="BO76" s="231"/>
      <c r="BP76" s="3"/>
      <c r="BQ76" s="11">
        <f t="shared" si="9"/>
        <v>10</v>
      </c>
      <c r="BR76" s="11">
        <f t="shared" si="10"/>
      </c>
      <c r="BS76" s="11">
        <f t="shared" si="11"/>
        <v>9</v>
      </c>
      <c r="BT76" s="11">
        <f t="shared" si="12"/>
      </c>
      <c r="BU76" s="11">
        <f t="shared" si="13"/>
        <v>10</v>
      </c>
      <c r="BV76" s="11">
        <f t="shared" si="14"/>
      </c>
      <c r="BW76" s="11">
        <f t="shared" si="15"/>
      </c>
      <c r="BX76" s="11">
        <f t="shared" si="16"/>
      </c>
      <c r="BY76" s="11">
        <f t="shared" si="17"/>
      </c>
      <c r="BZ76" s="11">
        <f t="shared" si="18"/>
      </c>
      <c r="CA76" s="11">
        <f t="shared" si="19"/>
      </c>
      <c r="CB76" s="11">
        <f t="shared" si="20"/>
      </c>
      <c r="CC76" s="11">
        <f t="shared" si="21"/>
      </c>
      <c r="CD76" s="11">
        <f t="shared" si="22"/>
      </c>
      <c r="CE76" s="22">
        <f t="shared" si="23"/>
        <v>10</v>
      </c>
      <c r="CF76" s="22">
        <f t="shared" si="24"/>
        <v>0</v>
      </c>
      <c r="CG76" s="22">
        <f t="shared" si="25"/>
        <v>9</v>
      </c>
      <c r="CH76" s="22">
        <f t="shared" si="26"/>
        <v>0</v>
      </c>
      <c r="CI76" s="22">
        <f t="shared" si="27"/>
        <v>10</v>
      </c>
      <c r="CJ76" s="22">
        <f t="shared" si="28"/>
        <v>0</v>
      </c>
      <c r="CK76" s="22">
        <f t="shared" si="29"/>
        <v>0</v>
      </c>
      <c r="CL76" s="17">
        <f t="shared" si="30"/>
        <v>0</v>
      </c>
      <c r="CM76" s="17">
        <f t="shared" si="31"/>
        <v>0</v>
      </c>
      <c r="CN76" s="17">
        <f t="shared" si="32"/>
        <v>0</v>
      </c>
      <c r="CO76" s="17">
        <f t="shared" si="33"/>
        <v>0</v>
      </c>
      <c r="CP76" s="17">
        <f t="shared" si="34"/>
        <v>0</v>
      </c>
      <c r="CQ76" s="17">
        <f t="shared" si="35"/>
        <v>0</v>
      </c>
      <c r="CR76" s="17">
        <f t="shared" si="36"/>
        <v>0</v>
      </c>
      <c r="CS76" s="17">
        <f t="shared" si="37"/>
        <v>10</v>
      </c>
      <c r="CT76" s="17">
        <f t="shared" si="38"/>
        <v>9</v>
      </c>
      <c r="CU76" s="17">
        <f t="shared" si="39"/>
        <v>10</v>
      </c>
      <c r="CV76" s="17">
        <f t="shared" si="40"/>
        <v>0</v>
      </c>
      <c r="CW76" s="17">
        <f t="shared" si="41"/>
        <v>0</v>
      </c>
      <c r="CX76" s="17">
        <f t="shared" si="42"/>
        <v>0</v>
      </c>
      <c r="CY76" s="17">
        <f t="shared" si="43"/>
        <v>0</v>
      </c>
      <c r="CZ76" s="17">
        <f t="shared" si="44"/>
        <v>10</v>
      </c>
      <c r="DA76" s="17">
        <f t="shared" si="45"/>
        <v>9</v>
      </c>
      <c r="DB76" s="17">
        <f t="shared" si="46"/>
        <v>10</v>
      </c>
      <c r="DC76" s="17">
        <f t="shared" si="47"/>
      </c>
      <c r="DD76" s="17">
        <f t="shared" si="48"/>
      </c>
      <c r="DE76" s="17">
        <f t="shared" si="49"/>
      </c>
      <c r="DF76" s="17">
        <f t="shared" si="50"/>
      </c>
      <c r="DG76" s="23">
        <f t="shared" si="51"/>
        <v>9.666666666666666</v>
      </c>
      <c r="DH76" s="23">
        <f t="shared" si="52"/>
        <v>9.666666666666666</v>
      </c>
      <c r="DI76" s="23">
        <f t="shared" si="53"/>
        <v>9.666666666666666</v>
      </c>
      <c r="DJ76" s="17">
        <f t="shared" si="62"/>
        <v>9.7</v>
      </c>
      <c r="DK76" s="17">
        <f t="shared" si="54"/>
        <v>9.7</v>
      </c>
      <c r="DL76" s="17" t="str">
        <f t="shared" si="55"/>
        <v>10</v>
      </c>
      <c r="DM76" s="24">
        <f t="shared" si="56"/>
      </c>
      <c r="DN76" s="25" t="str">
        <f t="shared" si="57"/>
        <v>Ester da Silva Gomes</v>
      </c>
      <c r="DO76" s="11" t="str">
        <f t="shared" si="58"/>
        <v>Ester da Silva Gomes</v>
      </c>
      <c r="DP76" s="3">
        <f t="shared" si="59"/>
        <v>9.7</v>
      </c>
      <c r="DQ76" s="3">
        <f t="shared" si="60"/>
      </c>
      <c r="DR76" s="3" t="str">
        <f t="shared" si="61"/>
        <v>Aprovado</v>
      </c>
      <c r="DS76" s="21"/>
      <c r="DT76" s="21"/>
    </row>
    <row r="77" spans="1:151" s="15" customFormat="1" ht="12" customHeight="1">
      <c r="A77" s="105" t="str">
        <f t="shared" si="3"/>
        <v>11</v>
      </c>
      <c r="B77" s="74">
        <f t="shared" si="4"/>
      </c>
      <c r="C77" s="148" t="str">
        <f t="shared" si="5"/>
        <v>Edenilson Peinado Alberto</v>
      </c>
      <c r="D77" s="240">
        <v>10</v>
      </c>
      <c r="E77" s="240"/>
      <c r="F77" s="240"/>
      <c r="G77" s="153"/>
      <c r="H77" s="153"/>
      <c r="I77" s="153"/>
      <c r="J77" s="153">
        <v>8</v>
      </c>
      <c r="K77" s="153"/>
      <c r="L77" s="153"/>
      <c r="M77" s="153"/>
      <c r="N77" s="153"/>
      <c r="O77" s="153"/>
      <c r="P77" s="153">
        <v>8</v>
      </c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>
        <f t="shared" si="6"/>
        <v>8.7</v>
      </c>
      <c r="BA77" s="153"/>
      <c r="BB77" s="153"/>
      <c r="BC77" s="153"/>
      <c r="BD77" s="233">
        <f t="shared" si="7"/>
      </c>
      <c r="BE77" s="233"/>
      <c r="BF77" s="231" t="str">
        <f t="shared" si="8"/>
        <v>Aprovado</v>
      </c>
      <c r="BG77" s="231"/>
      <c r="BH77" s="231"/>
      <c r="BI77" s="231"/>
      <c r="BJ77" s="231"/>
      <c r="BK77" s="231"/>
      <c r="BL77" s="231"/>
      <c r="BM77" s="231"/>
      <c r="BN77" s="231"/>
      <c r="BO77" s="231"/>
      <c r="BP77" s="3"/>
      <c r="BQ77" s="11">
        <f t="shared" si="9"/>
        <v>10</v>
      </c>
      <c r="BR77" s="11">
        <f t="shared" si="10"/>
      </c>
      <c r="BS77" s="11">
        <f t="shared" si="11"/>
        <v>8</v>
      </c>
      <c r="BT77" s="11">
        <f t="shared" si="12"/>
      </c>
      <c r="BU77" s="11">
        <f t="shared" si="13"/>
        <v>8</v>
      </c>
      <c r="BV77" s="11">
        <f t="shared" si="14"/>
      </c>
      <c r="BW77" s="11">
        <f t="shared" si="15"/>
      </c>
      <c r="BX77" s="11">
        <f t="shared" si="16"/>
      </c>
      <c r="BY77" s="11">
        <f t="shared" si="17"/>
      </c>
      <c r="BZ77" s="11">
        <f t="shared" si="18"/>
      </c>
      <c r="CA77" s="11">
        <f t="shared" si="19"/>
      </c>
      <c r="CB77" s="11">
        <f t="shared" si="20"/>
      </c>
      <c r="CC77" s="11">
        <f t="shared" si="21"/>
      </c>
      <c r="CD77" s="11">
        <f t="shared" si="22"/>
      </c>
      <c r="CE77" s="22">
        <f t="shared" si="23"/>
        <v>10</v>
      </c>
      <c r="CF77" s="22">
        <f t="shared" si="24"/>
        <v>0</v>
      </c>
      <c r="CG77" s="22">
        <f t="shared" si="25"/>
        <v>8</v>
      </c>
      <c r="CH77" s="22">
        <f t="shared" si="26"/>
        <v>0</v>
      </c>
      <c r="CI77" s="22">
        <f t="shared" si="27"/>
        <v>8</v>
      </c>
      <c r="CJ77" s="22">
        <f t="shared" si="28"/>
        <v>0</v>
      </c>
      <c r="CK77" s="22">
        <f t="shared" si="29"/>
        <v>0</v>
      </c>
      <c r="CL77" s="17">
        <f t="shared" si="30"/>
        <v>0</v>
      </c>
      <c r="CM77" s="17">
        <f t="shared" si="31"/>
        <v>0</v>
      </c>
      <c r="CN77" s="17">
        <f t="shared" si="32"/>
        <v>0</v>
      </c>
      <c r="CO77" s="17">
        <f t="shared" si="33"/>
        <v>0</v>
      </c>
      <c r="CP77" s="17">
        <f t="shared" si="34"/>
        <v>0</v>
      </c>
      <c r="CQ77" s="17">
        <f t="shared" si="35"/>
        <v>0</v>
      </c>
      <c r="CR77" s="17">
        <f t="shared" si="36"/>
        <v>0</v>
      </c>
      <c r="CS77" s="17">
        <f t="shared" si="37"/>
        <v>10</v>
      </c>
      <c r="CT77" s="17">
        <f t="shared" si="38"/>
        <v>8</v>
      </c>
      <c r="CU77" s="17">
        <f t="shared" si="39"/>
        <v>8</v>
      </c>
      <c r="CV77" s="17">
        <f t="shared" si="40"/>
        <v>0</v>
      </c>
      <c r="CW77" s="17">
        <f t="shared" si="41"/>
        <v>0</v>
      </c>
      <c r="CX77" s="17">
        <f t="shared" si="42"/>
        <v>0</v>
      </c>
      <c r="CY77" s="17">
        <f t="shared" si="43"/>
        <v>0</v>
      </c>
      <c r="CZ77" s="17">
        <f t="shared" si="44"/>
        <v>10</v>
      </c>
      <c r="DA77" s="17">
        <f t="shared" si="45"/>
        <v>8</v>
      </c>
      <c r="DB77" s="17">
        <f t="shared" si="46"/>
        <v>8</v>
      </c>
      <c r="DC77" s="17">
        <f t="shared" si="47"/>
      </c>
      <c r="DD77" s="17">
        <f t="shared" si="48"/>
      </c>
      <c r="DE77" s="17">
        <f t="shared" si="49"/>
      </c>
      <c r="DF77" s="17">
        <f t="shared" si="50"/>
      </c>
      <c r="DG77" s="23">
        <f t="shared" si="51"/>
        <v>8.666666666666666</v>
      </c>
      <c r="DH77" s="23">
        <f t="shared" si="52"/>
        <v>8.666666666666666</v>
      </c>
      <c r="DI77" s="23">
        <f t="shared" si="53"/>
        <v>8.666666666666666</v>
      </c>
      <c r="DJ77" s="17">
        <f t="shared" si="62"/>
        <v>8.7</v>
      </c>
      <c r="DK77" s="17">
        <f t="shared" si="54"/>
        <v>8.7</v>
      </c>
      <c r="DL77" s="17" t="str">
        <f t="shared" si="55"/>
        <v>11</v>
      </c>
      <c r="DM77" s="24">
        <f t="shared" si="56"/>
      </c>
      <c r="DN77" s="25" t="str">
        <f t="shared" si="57"/>
        <v>Edenilson Peinado Alberto</v>
      </c>
      <c r="DO77" s="11" t="str">
        <f t="shared" si="58"/>
        <v>Edenilson Peinado Alberto</v>
      </c>
      <c r="DP77" s="3">
        <f t="shared" si="59"/>
        <v>8.7</v>
      </c>
      <c r="DQ77" s="3">
        <f t="shared" si="60"/>
      </c>
      <c r="DR77" s="3" t="str">
        <f t="shared" si="61"/>
        <v>Aprovado</v>
      </c>
      <c r="DS77" s="27"/>
      <c r="DT77" s="27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14"/>
      <c r="EM77" s="14"/>
      <c r="EN77" s="14"/>
      <c r="EO77" s="14"/>
      <c r="EP77" s="14"/>
      <c r="EQ77" s="14"/>
      <c r="ER77" s="14"/>
      <c r="ES77" s="14"/>
      <c r="ET77" s="14"/>
      <c r="EU77" s="14"/>
    </row>
    <row r="78" spans="1:151" s="15" customFormat="1" ht="12" customHeight="1">
      <c r="A78" s="105" t="str">
        <f t="shared" si="3"/>
        <v>12</v>
      </c>
      <c r="B78" s="74">
        <f t="shared" si="4"/>
      </c>
      <c r="C78" s="148" t="str">
        <f>DO78</f>
        <v>Estevão Fontes Olímpio</v>
      </c>
      <c r="D78" s="240">
        <v>10</v>
      </c>
      <c r="E78" s="240"/>
      <c r="F78" s="240"/>
      <c r="G78" s="153"/>
      <c r="H78" s="153"/>
      <c r="I78" s="153"/>
      <c r="J78" s="153">
        <v>8</v>
      </c>
      <c r="K78" s="153"/>
      <c r="L78" s="153"/>
      <c r="M78" s="153"/>
      <c r="N78" s="153"/>
      <c r="O78" s="153"/>
      <c r="P78" s="153">
        <v>8</v>
      </c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>
        <f t="shared" si="6"/>
        <v>8.7</v>
      </c>
      <c r="BA78" s="153"/>
      <c r="BB78" s="153"/>
      <c r="BC78" s="153"/>
      <c r="BD78" s="233">
        <f t="shared" si="7"/>
      </c>
      <c r="BE78" s="233"/>
      <c r="BF78" s="231" t="str">
        <f t="shared" si="8"/>
        <v>Aprovado</v>
      </c>
      <c r="BG78" s="231"/>
      <c r="BH78" s="231"/>
      <c r="BI78" s="231"/>
      <c r="BJ78" s="231"/>
      <c r="BK78" s="231"/>
      <c r="BL78" s="231"/>
      <c r="BM78" s="231"/>
      <c r="BN78" s="231"/>
      <c r="BO78" s="231"/>
      <c r="BP78" s="3"/>
      <c r="BQ78" s="11">
        <f t="shared" si="9"/>
        <v>10</v>
      </c>
      <c r="BR78" s="11">
        <f t="shared" si="10"/>
      </c>
      <c r="BS78" s="11">
        <f t="shared" si="11"/>
        <v>8</v>
      </c>
      <c r="BT78" s="11">
        <f t="shared" si="12"/>
      </c>
      <c r="BU78" s="11">
        <f t="shared" si="13"/>
        <v>8</v>
      </c>
      <c r="BV78" s="11">
        <f t="shared" si="14"/>
      </c>
      <c r="BW78" s="11">
        <f t="shared" si="15"/>
      </c>
      <c r="BX78" s="11">
        <f t="shared" si="16"/>
      </c>
      <c r="BY78" s="11">
        <f t="shared" si="17"/>
      </c>
      <c r="BZ78" s="11">
        <f t="shared" si="18"/>
      </c>
      <c r="CA78" s="11">
        <f t="shared" si="19"/>
      </c>
      <c r="CB78" s="11">
        <f t="shared" si="20"/>
      </c>
      <c r="CC78" s="11">
        <f t="shared" si="21"/>
      </c>
      <c r="CD78" s="11">
        <f t="shared" si="22"/>
      </c>
      <c r="CE78" s="22">
        <f t="shared" si="23"/>
        <v>10</v>
      </c>
      <c r="CF78" s="22">
        <f t="shared" si="24"/>
        <v>0</v>
      </c>
      <c r="CG78" s="22">
        <f t="shared" si="25"/>
        <v>8</v>
      </c>
      <c r="CH78" s="22">
        <f t="shared" si="26"/>
        <v>0</v>
      </c>
      <c r="CI78" s="22">
        <f t="shared" si="27"/>
        <v>8</v>
      </c>
      <c r="CJ78" s="22">
        <f t="shared" si="28"/>
        <v>0</v>
      </c>
      <c r="CK78" s="22">
        <f t="shared" si="29"/>
        <v>0</v>
      </c>
      <c r="CL78" s="17">
        <f t="shared" si="30"/>
        <v>0</v>
      </c>
      <c r="CM78" s="17">
        <f t="shared" si="31"/>
        <v>0</v>
      </c>
      <c r="CN78" s="17">
        <f t="shared" si="32"/>
        <v>0</v>
      </c>
      <c r="CO78" s="17">
        <f t="shared" si="33"/>
        <v>0</v>
      </c>
      <c r="CP78" s="17">
        <f t="shared" si="34"/>
        <v>0</v>
      </c>
      <c r="CQ78" s="17">
        <f t="shared" si="35"/>
        <v>0</v>
      </c>
      <c r="CR78" s="17">
        <f t="shared" si="36"/>
        <v>0</v>
      </c>
      <c r="CS78" s="17">
        <f t="shared" si="37"/>
        <v>10</v>
      </c>
      <c r="CT78" s="17">
        <f t="shared" si="38"/>
        <v>8</v>
      </c>
      <c r="CU78" s="17">
        <f t="shared" si="39"/>
        <v>8</v>
      </c>
      <c r="CV78" s="17">
        <f t="shared" si="40"/>
        <v>0</v>
      </c>
      <c r="CW78" s="17">
        <f t="shared" si="41"/>
        <v>0</v>
      </c>
      <c r="CX78" s="17">
        <f t="shared" si="42"/>
        <v>0</v>
      </c>
      <c r="CY78" s="17">
        <f t="shared" si="43"/>
        <v>0</v>
      </c>
      <c r="CZ78" s="17">
        <f t="shared" si="44"/>
        <v>10</v>
      </c>
      <c r="DA78" s="17">
        <f t="shared" si="45"/>
        <v>8</v>
      </c>
      <c r="DB78" s="17">
        <f t="shared" si="46"/>
        <v>8</v>
      </c>
      <c r="DC78" s="17">
        <f t="shared" si="47"/>
      </c>
      <c r="DD78" s="17">
        <f t="shared" si="48"/>
      </c>
      <c r="DE78" s="17">
        <f t="shared" si="49"/>
      </c>
      <c r="DF78" s="17">
        <f t="shared" si="50"/>
      </c>
      <c r="DG78" s="23">
        <f t="shared" si="51"/>
        <v>8.666666666666666</v>
      </c>
      <c r="DH78" s="23">
        <f t="shared" si="52"/>
        <v>8.666666666666666</v>
      </c>
      <c r="DI78" s="23">
        <f t="shared" si="53"/>
        <v>8.666666666666666</v>
      </c>
      <c r="DJ78" s="17">
        <f t="shared" si="62"/>
        <v>8.7</v>
      </c>
      <c r="DK78" s="17">
        <f t="shared" si="54"/>
        <v>8.7</v>
      </c>
      <c r="DL78" s="17" t="str">
        <f t="shared" si="55"/>
        <v>12</v>
      </c>
      <c r="DM78" s="24">
        <f t="shared" si="56"/>
      </c>
      <c r="DN78" s="25" t="str">
        <f t="shared" si="57"/>
        <v>Estevão Fontes Olímpio</v>
      </c>
      <c r="DO78" s="11" t="str">
        <f t="shared" si="58"/>
        <v>Estevão Fontes Olímpio</v>
      </c>
      <c r="DP78" s="3">
        <f t="shared" si="59"/>
        <v>8.7</v>
      </c>
      <c r="DQ78" s="3">
        <f t="shared" si="60"/>
      </c>
      <c r="DR78" s="3" t="str">
        <f t="shared" si="61"/>
        <v>Aprovado</v>
      </c>
      <c r="DS78" s="27"/>
      <c r="DT78" s="27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14"/>
      <c r="EM78" s="14"/>
      <c r="EN78" s="14"/>
      <c r="EO78" s="14"/>
      <c r="EP78" s="14"/>
      <c r="EQ78" s="14"/>
      <c r="ER78" s="14"/>
      <c r="ES78" s="14"/>
      <c r="ET78" s="14"/>
      <c r="EU78" s="14"/>
    </row>
    <row r="79" spans="1:151" s="15" customFormat="1" ht="12" customHeight="1">
      <c r="A79" s="105" t="str">
        <f t="shared" si="3"/>
        <v>13</v>
      </c>
      <c r="B79" s="74">
        <f t="shared" si="4"/>
      </c>
      <c r="C79" s="148" t="str">
        <f t="shared" si="5"/>
        <v>Fortunato Custódio Vicente</v>
      </c>
      <c r="D79" s="240">
        <v>10</v>
      </c>
      <c r="E79" s="240"/>
      <c r="F79" s="240"/>
      <c r="G79" s="153"/>
      <c r="H79" s="153"/>
      <c r="I79" s="153"/>
      <c r="J79" s="153">
        <v>9</v>
      </c>
      <c r="K79" s="153"/>
      <c r="L79" s="153"/>
      <c r="M79" s="153"/>
      <c r="N79" s="153"/>
      <c r="O79" s="153"/>
      <c r="P79" s="153">
        <v>10</v>
      </c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>
        <f t="shared" si="6"/>
        <v>9.7</v>
      </c>
      <c r="BA79" s="153"/>
      <c r="BB79" s="153"/>
      <c r="BC79" s="153"/>
      <c r="BD79" s="233">
        <f t="shared" si="7"/>
      </c>
      <c r="BE79" s="233"/>
      <c r="BF79" s="231" t="str">
        <f t="shared" si="8"/>
        <v>Aprovado</v>
      </c>
      <c r="BG79" s="231"/>
      <c r="BH79" s="231"/>
      <c r="BI79" s="231"/>
      <c r="BJ79" s="231"/>
      <c r="BK79" s="231"/>
      <c r="BL79" s="231"/>
      <c r="BM79" s="231"/>
      <c r="BN79" s="231"/>
      <c r="BO79" s="231"/>
      <c r="BP79" s="3"/>
      <c r="BQ79" s="11">
        <f t="shared" si="9"/>
        <v>10</v>
      </c>
      <c r="BR79" s="11">
        <f t="shared" si="10"/>
      </c>
      <c r="BS79" s="11">
        <f t="shared" si="11"/>
        <v>9</v>
      </c>
      <c r="BT79" s="11">
        <f t="shared" si="12"/>
      </c>
      <c r="BU79" s="11">
        <f t="shared" si="13"/>
        <v>10</v>
      </c>
      <c r="BV79" s="11">
        <f t="shared" si="14"/>
      </c>
      <c r="BW79" s="11">
        <f t="shared" si="15"/>
      </c>
      <c r="BX79" s="11">
        <f t="shared" si="16"/>
      </c>
      <c r="BY79" s="11">
        <f t="shared" si="17"/>
      </c>
      <c r="BZ79" s="11">
        <f t="shared" si="18"/>
      </c>
      <c r="CA79" s="11">
        <f t="shared" si="19"/>
      </c>
      <c r="CB79" s="11">
        <f t="shared" si="20"/>
      </c>
      <c r="CC79" s="11">
        <f t="shared" si="21"/>
      </c>
      <c r="CD79" s="11">
        <f t="shared" si="22"/>
      </c>
      <c r="CE79" s="22">
        <f t="shared" si="23"/>
        <v>10</v>
      </c>
      <c r="CF79" s="22">
        <f t="shared" si="24"/>
        <v>0</v>
      </c>
      <c r="CG79" s="22">
        <f t="shared" si="25"/>
        <v>9</v>
      </c>
      <c r="CH79" s="22">
        <f t="shared" si="26"/>
        <v>0</v>
      </c>
      <c r="CI79" s="22">
        <f t="shared" si="27"/>
        <v>10</v>
      </c>
      <c r="CJ79" s="22">
        <f t="shared" si="28"/>
        <v>0</v>
      </c>
      <c r="CK79" s="22">
        <f t="shared" si="29"/>
        <v>0</v>
      </c>
      <c r="CL79" s="17">
        <f t="shared" si="30"/>
        <v>0</v>
      </c>
      <c r="CM79" s="17">
        <f t="shared" si="31"/>
        <v>0</v>
      </c>
      <c r="CN79" s="17">
        <f t="shared" si="32"/>
        <v>0</v>
      </c>
      <c r="CO79" s="17">
        <f t="shared" si="33"/>
        <v>0</v>
      </c>
      <c r="CP79" s="17">
        <f t="shared" si="34"/>
        <v>0</v>
      </c>
      <c r="CQ79" s="17">
        <f t="shared" si="35"/>
        <v>0</v>
      </c>
      <c r="CR79" s="17">
        <f t="shared" si="36"/>
        <v>0</v>
      </c>
      <c r="CS79" s="17">
        <f t="shared" si="37"/>
        <v>10</v>
      </c>
      <c r="CT79" s="17">
        <f t="shared" si="38"/>
        <v>9</v>
      </c>
      <c r="CU79" s="17">
        <f t="shared" si="39"/>
        <v>10</v>
      </c>
      <c r="CV79" s="17">
        <f t="shared" si="40"/>
        <v>0</v>
      </c>
      <c r="CW79" s="17">
        <f t="shared" si="41"/>
        <v>0</v>
      </c>
      <c r="CX79" s="17">
        <f t="shared" si="42"/>
        <v>0</v>
      </c>
      <c r="CY79" s="17">
        <f t="shared" si="43"/>
        <v>0</v>
      </c>
      <c r="CZ79" s="17">
        <f t="shared" si="44"/>
        <v>10</v>
      </c>
      <c r="DA79" s="17">
        <f t="shared" si="45"/>
        <v>9</v>
      </c>
      <c r="DB79" s="17">
        <f t="shared" si="46"/>
        <v>10</v>
      </c>
      <c r="DC79" s="17">
        <f t="shared" si="47"/>
      </c>
      <c r="DD79" s="17">
        <f t="shared" si="48"/>
      </c>
      <c r="DE79" s="17">
        <f t="shared" si="49"/>
      </c>
      <c r="DF79" s="17">
        <f t="shared" si="50"/>
      </c>
      <c r="DG79" s="23">
        <f t="shared" si="51"/>
        <v>9.666666666666666</v>
      </c>
      <c r="DH79" s="23">
        <f t="shared" si="52"/>
        <v>9.666666666666666</v>
      </c>
      <c r="DI79" s="23">
        <f t="shared" si="53"/>
        <v>9.666666666666666</v>
      </c>
      <c r="DJ79" s="17">
        <f t="shared" si="62"/>
        <v>9.7</v>
      </c>
      <c r="DK79" s="17">
        <f t="shared" si="54"/>
        <v>9.7</v>
      </c>
      <c r="DL79" s="17" t="str">
        <f t="shared" si="55"/>
        <v>13</v>
      </c>
      <c r="DM79" s="24">
        <f t="shared" si="56"/>
      </c>
      <c r="DN79" s="25" t="str">
        <f t="shared" si="57"/>
        <v>Fortunato Custódio Vicente</v>
      </c>
      <c r="DO79" s="11" t="str">
        <f t="shared" si="58"/>
        <v>Fortunato Custódio Vicente</v>
      </c>
      <c r="DP79" s="3">
        <f t="shared" si="59"/>
        <v>9.7</v>
      </c>
      <c r="DQ79" s="3">
        <f t="shared" si="60"/>
      </c>
      <c r="DR79" s="3" t="str">
        <f t="shared" si="61"/>
        <v>Aprovado</v>
      </c>
      <c r="DS79" s="27"/>
      <c r="DT79" s="27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14"/>
      <c r="EM79" s="14"/>
      <c r="EN79" s="14"/>
      <c r="EO79" s="14"/>
      <c r="EP79" s="14"/>
      <c r="EQ79" s="14"/>
      <c r="ER79" s="14"/>
      <c r="ES79" s="14"/>
      <c r="ET79" s="14"/>
      <c r="EU79" s="14"/>
    </row>
    <row r="80" spans="1:151" s="15" customFormat="1" ht="12" customHeight="1">
      <c r="A80" s="105" t="str">
        <f t="shared" si="3"/>
        <v>14</v>
      </c>
      <c r="B80" s="74">
        <f t="shared" si="4"/>
      </c>
      <c r="C80" s="148" t="str">
        <f t="shared" si="5"/>
        <v>Gabriel Nunes Jarumare</v>
      </c>
      <c r="D80" s="240">
        <v>10</v>
      </c>
      <c r="E80" s="240"/>
      <c r="F80" s="240"/>
      <c r="G80" s="153"/>
      <c r="H80" s="153"/>
      <c r="I80" s="153"/>
      <c r="J80" s="153">
        <v>9</v>
      </c>
      <c r="K80" s="153"/>
      <c r="L80" s="153"/>
      <c r="M80" s="153"/>
      <c r="N80" s="153"/>
      <c r="O80" s="153"/>
      <c r="P80" s="153">
        <v>8</v>
      </c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>
        <f t="shared" si="6"/>
        <v>9</v>
      </c>
      <c r="BA80" s="153"/>
      <c r="BB80" s="153"/>
      <c r="BC80" s="153"/>
      <c r="BD80" s="233">
        <f t="shared" si="7"/>
      </c>
      <c r="BE80" s="233"/>
      <c r="BF80" s="231" t="str">
        <f t="shared" si="8"/>
        <v>Aprovado</v>
      </c>
      <c r="BG80" s="231"/>
      <c r="BH80" s="231"/>
      <c r="BI80" s="231"/>
      <c r="BJ80" s="231"/>
      <c r="BK80" s="231"/>
      <c r="BL80" s="231"/>
      <c r="BM80" s="231"/>
      <c r="BN80" s="231"/>
      <c r="BO80" s="231"/>
      <c r="BP80" s="3"/>
      <c r="BQ80" s="11">
        <f t="shared" si="9"/>
        <v>10</v>
      </c>
      <c r="BR80" s="11">
        <f t="shared" si="10"/>
      </c>
      <c r="BS80" s="11">
        <f t="shared" si="11"/>
        <v>9</v>
      </c>
      <c r="BT80" s="11">
        <f t="shared" si="12"/>
      </c>
      <c r="BU80" s="11">
        <f t="shared" si="13"/>
        <v>8</v>
      </c>
      <c r="BV80" s="11">
        <f t="shared" si="14"/>
      </c>
      <c r="BW80" s="11">
        <f t="shared" si="15"/>
      </c>
      <c r="BX80" s="11">
        <f t="shared" si="16"/>
      </c>
      <c r="BY80" s="11">
        <f t="shared" si="17"/>
      </c>
      <c r="BZ80" s="11">
        <f t="shared" si="18"/>
      </c>
      <c r="CA80" s="11">
        <f t="shared" si="19"/>
      </c>
      <c r="CB80" s="11">
        <f t="shared" si="20"/>
      </c>
      <c r="CC80" s="11">
        <f t="shared" si="21"/>
      </c>
      <c r="CD80" s="11">
        <f t="shared" si="22"/>
      </c>
      <c r="CE80" s="22">
        <f t="shared" si="23"/>
        <v>10</v>
      </c>
      <c r="CF80" s="22">
        <f t="shared" si="24"/>
        <v>0</v>
      </c>
      <c r="CG80" s="22">
        <f t="shared" si="25"/>
        <v>9</v>
      </c>
      <c r="CH80" s="22">
        <f t="shared" si="26"/>
        <v>0</v>
      </c>
      <c r="CI80" s="22">
        <f t="shared" si="27"/>
        <v>8</v>
      </c>
      <c r="CJ80" s="22">
        <f t="shared" si="28"/>
        <v>0</v>
      </c>
      <c r="CK80" s="22">
        <f t="shared" si="29"/>
        <v>0</v>
      </c>
      <c r="CL80" s="17">
        <f t="shared" si="30"/>
        <v>0</v>
      </c>
      <c r="CM80" s="17">
        <f t="shared" si="31"/>
        <v>0</v>
      </c>
      <c r="CN80" s="17">
        <f t="shared" si="32"/>
        <v>0</v>
      </c>
      <c r="CO80" s="17">
        <f t="shared" si="33"/>
        <v>0</v>
      </c>
      <c r="CP80" s="17">
        <f t="shared" si="34"/>
        <v>0</v>
      </c>
      <c r="CQ80" s="17">
        <f t="shared" si="35"/>
        <v>0</v>
      </c>
      <c r="CR80" s="17">
        <f t="shared" si="36"/>
        <v>0</v>
      </c>
      <c r="CS80" s="17">
        <f t="shared" si="37"/>
        <v>10</v>
      </c>
      <c r="CT80" s="17">
        <f t="shared" si="38"/>
        <v>9</v>
      </c>
      <c r="CU80" s="17">
        <f t="shared" si="39"/>
        <v>8</v>
      </c>
      <c r="CV80" s="17">
        <f t="shared" si="40"/>
        <v>0</v>
      </c>
      <c r="CW80" s="17">
        <f t="shared" si="41"/>
        <v>0</v>
      </c>
      <c r="CX80" s="17">
        <f t="shared" si="42"/>
        <v>0</v>
      </c>
      <c r="CY80" s="17">
        <f t="shared" si="43"/>
        <v>0</v>
      </c>
      <c r="CZ80" s="17">
        <f t="shared" si="44"/>
        <v>10</v>
      </c>
      <c r="DA80" s="17">
        <f t="shared" si="45"/>
        <v>9</v>
      </c>
      <c r="DB80" s="17">
        <f t="shared" si="46"/>
        <v>8</v>
      </c>
      <c r="DC80" s="17">
        <f t="shared" si="47"/>
      </c>
      <c r="DD80" s="17">
        <f t="shared" si="48"/>
      </c>
      <c r="DE80" s="17">
        <f t="shared" si="49"/>
      </c>
      <c r="DF80" s="17">
        <f t="shared" si="50"/>
      </c>
      <c r="DG80" s="23">
        <f t="shared" si="51"/>
        <v>9</v>
      </c>
      <c r="DH80" s="23">
        <f t="shared" si="52"/>
        <v>9</v>
      </c>
      <c r="DI80" s="23">
        <f t="shared" si="53"/>
        <v>9</v>
      </c>
      <c r="DJ80" s="17">
        <f t="shared" si="62"/>
        <v>9</v>
      </c>
      <c r="DK80" s="17">
        <f t="shared" si="54"/>
        <v>9</v>
      </c>
      <c r="DL80" s="17" t="str">
        <f t="shared" si="55"/>
        <v>14</v>
      </c>
      <c r="DM80" s="24">
        <f t="shared" si="56"/>
      </c>
      <c r="DN80" s="25" t="str">
        <f t="shared" si="57"/>
        <v>Gabriel Nunes Jarumare</v>
      </c>
      <c r="DO80" s="11" t="str">
        <f t="shared" si="58"/>
        <v>Gabriel Nunes Jarumare</v>
      </c>
      <c r="DP80" s="3">
        <f t="shared" si="59"/>
        <v>9</v>
      </c>
      <c r="DQ80" s="3">
        <f t="shared" si="60"/>
      </c>
      <c r="DR80" s="3" t="str">
        <f t="shared" si="61"/>
        <v>Aprovado</v>
      </c>
      <c r="DS80" s="28"/>
      <c r="DT80" s="28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14"/>
      <c r="EM80" s="14"/>
      <c r="EN80" s="14"/>
      <c r="EO80" s="14"/>
      <c r="EP80" s="14"/>
      <c r="EQ80" s="14"/>
      <c r="ER80" s="14"/>
      <c r="ES80" s="14"/>
      <c r="ET80" s="14"/>
      <c r="EU80" s="14"/>
    </row>
    <row r="81" spans="1:151" s="15" customFormat="1" ht="12" customHeight="1">
      <c r="A81" s="105" t="str">
        <f t="shared" si="3"/>
        <v>15</v>
      </c>
      <c r="B81" s="74">
        <f t="shared" si="4"/>
      </c>
      <c r="C81" s="148" t="str">
        <f t="shared" si="5"/>
        <v>Gelison Paulo Costa Aguiar</v>
      </c>
      <c r="D81" s="240">
        <v>10</v>
      </c>
      <c r="E81" s="240"/>
      <c r="F81" s="240"/>
      <c r="G81" s="153"/>
      <c r="H81" s="153"/>
      <c r="I81" s="153"/>
      <c r="J81" s="153">
        <v>9</v>
      </c>
      <c r="K81" s="153"/>
      <c r="L81" s="153"/>
      <c r="M81" s="153"/>
      <c r="N81" s="153"/>
      <c r="O81" s="153"/>
      <c r="P81" s="153">
        <v>9</v>
      </c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>
        <f t="shared" si="6"/>
        <v>9.3</v>
      </c>
      <c r="BA81" s="153"/>
      <c r="BB81" s="153"/>
      <c r="BC81" s="153"/>
      <c r="BD81" s="233">
        <f t="shared" si="7"/>
      </c>
      <c r="BE81" s="233"/>
      <c r="BF81" s="231" t="str">
        <f t="shared" si="8"/>
        <v>Aprovado</v>
      </c>
      <c r="BG81" s="231"/>
      <c r="BH81" s="231"/>
      <c r="BI81" s="231"/>
      <c r="BJ81" s="231"/>
      <c r="BK81" s="231"/>
      <c r="BL81" s="231"/>
      <c r="BM81" s="231"/>
      <c r="BN81" s="231"/>
      <c r="BO81" s="231"/>
      <c r="BP81" s="3"/>
      <c r="BQ81" s="11">
        <f t="shared" si="9"/>
        <v>10</v>
      </c>
      <c r="BR81" s="11">
        <f t="shared" si="10"/>
      </c>
      <c r="BS81" s="11">
        <f t="shared" si="11"/>
        <v>9</v>
      </c>
      <c r="BT81" s="11">
        <f t="shared" si="12"/>
      </c>
      <c r="BU81" s="11">
        <f t="shared" si="13"/>
        <v>9</v>
      </c>
      <c r="BV81" s="11">
        <f t="shared" si="14"/>
      </c>
      <c r="BW81" s="11">
        <f t="shared" si="15"/>
      </c>
      <c r="BX81" s="11">
        <f t="shared" si="16"/>
      </c>
      <c r="BY81" s="11">
        <f t="shared" si="17"/>
      </c>
      <c r="BZ81" s="11">
        <f t="shared" si="18"/>
      </c>
      <c r="CA81" s="11">
        <f t="shared" si="19"/>
      </c>
      <c r="CB81" s="11">
        <f t="shared" si="20"/>
      </c>
      <c r="CC81" s="11">
        <f t="shared" si="21"/>
      </c>
      <c r="CD81" s="11">
        <f t="shared" si="22"/>
      </c>
      <c r="CE81" s="22">
        <f t="shared" si="23"/>
        <v>10</v>
      </c>
      <c r="CF81" s="22">
        <f t="shared" si="24"/>
        <v>0</v>
      </c>
      <c r="CG81" s="22">
        <f t="shared" si="25"/>
        <v>9</v>
      </c>
      <c r="CH81" s="22">
        <f t="shared" si="26"/>
        <v>0</v>
      </c>
      <c r="CI81" s="22">
        <f t="shared" si="27"/>
        <v>9</v>
      </c>
      <c r="CJ81" s="22">
        <f t="shared" si="28"/>
        <v>0</v>
      </c>
      <c r="CK81" s="22">
        <f t="shared" si="29"/>
        <v>0</v>
      </c>
      <c r="CL81" s="17">
        <f t="shared" si="30"/>
        <v>0</v>
      </c>
      <c r="CM81" s="17">
        <f t="shared" si="31"/>
        <v>0</v>
      </c>
      <c r="CN81" s="17">
        <f t="shared" si="32"/>
        <v>0</v>
      </c>
      <c r="CO81" s="17">
        <f t="shared" si="33"/>
        <v>0</v>
      </c>
      <c r="CP81" s="17">
        <f t="shared" si="34"/>
        <v>0</v>
      </c>
      <c r="CQ81" s="17">
        <f t="shared" si="35"/>
        <v>0</v>
      </c>
      <c r="CR81" s="17">
        <f t="shared" si="36"/>
        <v>0</v>
      </c>
      <c r="CS81" s="17">
        <f t="shared" si="37"/>
        <v>10</v>
      </c>
      <c r="CT81" s="17">
        <f t="shared" si="38"/>
        <v>9</v>
      </c>
      <c r="CU81" s="17">
        <f t="shared" si="39"/>
        <v>9</v>
      </c>
      <c r="CV81" s="17">
        <f t="shared" si="40"/>
        <v>0</v>
      </c>
      <c r="CW81" s="17">
        <f t="shared" si="41"/>
        <v>0</v>
      </c>
      <c r="CX81" s="17">
        <f t="shared" si="42"/>
        <v>0</v>
      </c>
      <c r="CY81" s="17">
        <f t="shared" si="43"/>
        <v>0</v>
      </c>
      <c r="CZ81" s="17">
        <f t="shared" si="44"/>
        <v>10</v>
      </c>
      <c r="DA81" s="17">
        <f t="shared" si="45"/>
        <v>9</v>
      </c>
      <c r="DB81" s="17">
        <f t="shared" si="46"/>
        <v>9</v>
      </c>
      <c r="DC81" s="17">
        <f t="shared" si="47"/>
      </c>
      <c r="DD81" s="17">
        <f t="shared" si="48"/>
      </c>
      <c r="DE81" s="17">
        <f t="shared" si="49"/>
      </c>
      <c r="DF81" s="17">
        <f t="shared" si="50"/>
      </c>
      <c r="DG81" s="23">
        <f t="shared" si="51"/>
        <v>9.333333333333334</v>
      </c>
      <c r="DH81" s="23">
        <f t="shared" si="52"/>
        <v>9.333333333333334</v>
      </c>
      <c r="DI81" s="23">
        <f t="shared" si="53"/>
        <v>9.333333333333334</v>
      </c>
      <c r="DJ81" s="17">
        <f t="shared" si="62"/>
        <v>9.3</v>
      </c>
      <c r="DK81" s="17">
        <f t="shared" si="54"/>
        <v>9.3</v>
      </c>
      <c r="DL81" s="17" t="str">
        <f t="shared" si="55"/>
        <v>15</v>
      </c>
      <c r="DM81" s="24">
        <f t="shared" si="56"/>
      </c>
      <c r="DN81" s="25" t="str">
        <f t="shared" si="57"/>
        <v>Gelison Paulo Costa Aguiar</v>
      </c>
      <c r="DO81" s="11" t="str">
        <f t="shared" si="58"/>
        <v>Gelison Paulo Costa Aguiar</v>
      </c>
      <c r="DP81" s="3">
        <f t="shared" si="59"/>
        <v>9.3</v>
      </c>
      <c r="DQ81" s="3">
        <f t="shared" si="60"/>
      </c>
      <c r="DR81" s="3" t="str">
        <f t="shared" si="61"/>
        <v>Aprovado</v>
      </c>
      <c r="DS81" s="28"/>
      <c r="DT81" s="28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14"/>
      <c r="EM81" s="14"/>
      <c r="EN81" s="14"/>
      <c r="EO81" s="14"/>
      <c r="EP81" s="14"/>
      <c r="EQ81" s="14"/>
      <c r="ER81" s="14"/>
      <c r="ES81" s="14"/>
      <c r="ET81" s="14"/>
      <c r="EU81" s="14"/>
    </row>
    <row r="82" spans="1:151" s="15" customFormat="1" ht="12" customHeight="1">
      <c r="A82" s="105" t="str">
        <f t="shared" si="3"/>
        <v>16</v>
      </c>
      <c r="B82" s="74">
        <f t="shared" si="4"/>
      </c>
      <c r="C82" s="148" t="str">
        <f t="shared" si="5"/>
        <v>Geraldo Fontes Olímpio</v>
      </c>
      <c r="D82" s="240">
        <v>10</v>
      </c>
      <c r="E82" s="240"/>
      <c r="F82" s="240"/>
      <c r="G82" s="153"/>
      <c r="H82" s="153"/>
      <c r="I82" s="153"/>
      <c r="J82" s="153">
        <v>8</v>
      </c>
      <c r="K82" s="153"/>
      <c r="L82" s="153"/>
      <c r="M82" s="153"/>
      <c r="N82" s="153"/>
      <c r="O82" s="153"/>
      <c r="P82" s="153">
        <v>9</v>
      </c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>
        <f t="shared" si="6"/>
        <v>9</v>
      </c>
      <c r="BA82" s="153"/>
      <c r="BB82" s="153"/>
      <c r="BC82" s="153"/>
      <c r="BD82" s="233">
        <f t="shared" si="7"/>
      </c>
      <c r="BE82" s="233"/>
      <c r="BF82" s="231" t="str">
        <f t="shared" si="8"/>
        <v>Aprovado</v>
      </c>
      <c r="BG82" s="231"/>
      <c r="BH82" s="231"/>
      <c r="BI82" s="231"/>
      <c r="BJ82" s="231"/>
      <c r="BK82" s="231"/>
      <c r="BL82" s="231"/>
      <c r="BM82" s="231"/>
      <c r="BN82" s="231"/>
      <c r="BO82" s="231"/>
      <c r="BP82" s="3"/>
      <c r="BQ82" s="11">
        <f t="shared" si="9"/>
        <v>10</v>
      </c>
      <c r="BR82" s="11">
        <f t="shared" si="10"/>
      </c>
      <c r="BS82" s="11">
        <f t="shared" si="11"/>
        <v>8</v>
      </c>
      <c r="BT82" s="11">
        <f t="shared" si="12"/>
      </c>
      <c r="BU82" s="11">
        <f t="shared" si="13"/>
        <v>9</v>
      </c>
      <c r="BV82" s="11">
        <f t="shared" si="14"/>
      </c>
      <c r="BW82" s="11">
        <f t="shared" si="15"/>
      </c>
      <c r="BX82" s="11">
        <f t="shared" si="16"/>
      </c>
      <c r="BY82" s="11">
        <f t="shared" si="17"/>
      </c>
      <c r="BZ82" s="11">
        <f t="shared" si="18"/>
      </c>
      <c r="CA82" s="11">
        <f t="shared" si="19"/>
      </c>
      <c r="CB82" s="11">
        <f t="shared" si="20"/>
      </c>
      <c r="CC82" s="11">
        <f t="shared" si="21"/>
      </c>
      <c r="CD82" s="11">
        <f t="shared" si="22"/>
      </c>
      <c r="CE82" s="22">
        <f t="shared" si="23"/>
        <v>10</v>
      </c>
      <c r="CF82" s="22">
        <f t="shared" si="24"/>
        <v>0</v>
      </c>
      <c r="CG82" s="22">
        <f t="shared" si="25"/>
        <v>8</v>
      </c>
      <c r="CH82" s="22">
        <f t="shared" si="26"/>
        <v>0</v>
      </c>
      <c r="CI82" s="22">
        <f t="shared" si="27"/>
        <v>9</v>
      </c>
      <c r="CJ82" s="22">
        <f t="shared" si="28"/>
        <v>0</v>
      </c>
      <c r="CK82" s="22">
        <f t="shared" si="29"/>
        <v>0</v>
      </c>
      <c r="CL82" s="17">
        <f t="shared" si="30"/>
        <v>0</v>
      </c>
      <c r="CM82" s="17">
        <f t="shared" si="31"/>
        <v>0</v>
      </c>
      <c r="CN82" s="17">
        <f t="shared" si="32"/>
        <v>0</v>
      </c>
      <c r="CO82" s="17">
        <f t="shared" si="33"/>
        <v>0</v>
      </c>
      <c r="CP82" s="17">
        <f t="shared" si="34"/>
        <v>0</v>
      </c>
      <c r="CQ82" s="17">
        <f t="shared" si="35"/>
        <v>0</v>
      </c>
      <c r="CR82" s="17">
        <f t="shared" si="36"/>
        <v>0</v>
      </c>
      <c r="CS82" s="17">
        <f t="shared" si="37"/>
        <v>10</v>
      </c>
      <c r="CT82" s="17">
        <f t="shared" si="38"/>
        <v>8</v>
      </c>
      <c r="CU82" s="17">
        <f t="shared" si="39"/>
        <v>9</v>
      </c>
      <c r="CV82" s="17">
        <f t="shared" si="40"/>
        <v>0</v>
      </c>
      <c r="CW82" s="17">
        <f t="shared" si="41"/>
        <v>0</v>
      </c>
      <c r="CX82" s="17">
        <f t="shared" si="42"/>
        <v>0</v>
      </c>
      <c r="CY82" s="17">
        <f t="shared" si="43"/>
        <v>0</v>
      </c>
      <c r="CZ82" s="17">
        <f t="shared" si="44"/>
        <v>10</v>
      </c>
      <c r="DA82" s="17">
        <f t="shared" si="45"/>
        <v>8</v>
      </c>
      <c r="DB82" s="17">
        <f t="shared" si="46"/>
        <v>9</v>
      </c>
      <c r="DC82" s="17">
        <f t="shared" si="47"/>
      </c>
      <c r="DD82" s="17">
        <f t="shared" si="48"/>
      </c>
      <c r="DE82" s="17">
        <f t="shared" si="49"/>
      </c>
      <c r="DF82" s="17">
        <f t="shared" si="50"/>
      </c>
      <c r="DG82" s="23">
        <f t="shared" si="51"/>
        <v>9</v>
      </c>
      <c r="DH82" s="23">
        <f t="shared" si="52"/>
        <v>9</v>
      </c>
      <c r="DI82" s="23">
        <f t="shared" si="53"/>
        <v>9</v>
      </c>
      <c r="DJ82" s="17">
        <f t="shared" si="62"/>
        <v>9</v>
      </c>
      <c r="DK82" s="17">
        <f t="shared" si="54"/>
        <v>9</v>
      </c>
      <c r="DL82" s="17" t="str">
        <f t="shared" si="55"/>
        <v>16</v>
      </c>
      <c r="DM82" s="24">
        <f t="shared" si="56"/>
      </c>
      <c r="DN82" s="25" t="str">
        <f t="shared" si="57"/>
        <v>Geraldo Fontes Olímpio</v>
      </c>
      <c r="DO82" s="11" t="str">
        <f t="shared" si="58"/>
        <v>Geraldo Fontes Olímpio</v>
      </c>
      <c r="DP82" s="3">
        <f t="shared" si="59"/>
        <v>9</v>
      </c>
      <c r="DQ82" s="3">
        <f t="shared" si="60"/>
      </c>
      <c r="DR82" s="3" t="str">
        <f t="shared" si="61"/>
        <v>Aprovado</v>
      </c>
      <c r="DS82" s="28"/>
      <c r="DT82" s="28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14"/>
      <c r="EM82" s="14"/>
      <c r="EN82" s="14"/>
      <c r="EO82" s="14"/>
      <c r="EP82" s="14"/>
      <c r="EQ82" s="14"/>
      <c r="ER82" s="14"/>
      <c r="ES82" s="14"/>
      <c r="ET82" s="14"/>
      <c r="EU82" s="14"/>
    </row>
    <row r="83" spans="1:151" s="15" customFormat="1" ht="12" customHeight="1">
      <c r="A83" s="105" t="str">
        <f t="shared" si="3"/>
        <v>17</v>
      </c>
      <c r="B83" s="108">
        <f t="shared" si="4"/>
      </c>
      <c r="C83" s="148" t="str">
        <f t="shared" si="5"/>
        <v>Hernandes Ferreira Lima</v>
      </c>
      <c r="D83" s="240">
        <v>10</v>
      </c>
      <c r="E83" s="240"/>
      <c r="F83" s="240"/>
      <c r="G83" s="153"/>
      <c r="H83" s="153"/>
      <c r="I83" s="153"/>
      <c r="J83" s="153">
        <v>9</v>
      </c>
      <c r="K83" s="153"/>
      <c r="L83" s="153"/>
      <c r="M83" s="153"/>
      <c r="N83" s="153"/>
      <c r="O83" s="153"/>
      <c r="P83" s="153">
        <v>9</v>
      </c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>
        <f t="shared" si="6"/>
        <v>9.3</v>
      </c>
      <c r="BA83" s="153"/>
      <c r="BB83" s="153"/>
      <c r="BC83" s="153"/>
      <c r="BD83" s="233">
        <f t="shared" si="7"/>
      </c>
      <c r="BE83" s="233"/>
      <c r="BF83" s="231" t="str">
        <f t="shared" si="8"/>
        <v>Aprovado</v>
      </c>
      <c r="BG83" s="231"/>
      <c r="BH83" s="231"/>
      <c r="BI83" s="231"/>
      <c r="BJ83" s="231"/>
      <c r="BK83" s="231"/>
      <c r="BL83" s="231"/>
      <c r="BM83" s="231"/>
      <c r="BN83" s="231"/>
      <c r="BO83" s="231"/>
      <c r="BP83" s="3"/>
      <c r="BQ83" s="11">
        <f t="shared" si="9"/>
        <v>10</v>
      </c>
      <c r="BR83" s="11">
        <f t="shared" si="10"/>
      </c>
      <c r="BS83" s="11">
        <f t="shared" si="11"/>
        <v>9</v>
      </c>
      <c r="BT83" s="11">
        <f t="shared" si="12"/>
      </c>
      <c r="BU83" s="11">
        <f t="shared" si="13"/>
        <v>9</v>
      </c>
      <c r="BV83" s="11">
        <f t="shared" si="14"/>
      </c>
      <c r="BW83" s="11">
        <f t="shared" si="15"/>
      </c>
      <c r="BX83" s="11">
        <f t="shared" si="16"/>
      </c>
      <c r="BY83" s="11">
        <f t="shared" si="17"/>
      </c>
      <c r="BZ83" s="11">
        <f t="shared" si="18"/>
      </c>
      <c r="CA83" s="11">
        <f t="shared" si="19"/>
      </c>
      <c r="CB83" s="11">
        <f t="shared" si="20"/>
      </c>
      <c r="CC83" s="11">
        <f t="shared" si="21"/>
      </c>
      <c r="CD83" s="11">
        <f t="shared" si="22"/>
      </c>
      <c r="CE83" s="22">
        <f t="shared" si="23"/>
        <v>10</v>
      </c>
      <c r="CF83" s="22">
        <f t="shared" si="24"/>
        <v>0</v>
      </c>
      <c r="CG83" s="22">
        <f t="shared" si="25"/>
        <v>9</v>
      </c>
      <c r="CH83" s="22">
        <f t="shared" si="26"/>
        <v>0</v>
      </c>
      <c r="CI83" s="22">
        <f t="shared" si="27"/>
        <v>9</v>
      </c>
      <c r="CJ83" s="22">
        <f t="shared" si="28"/>
        <v>0</v>
      </c>
      <c r="CK83" s="22">
        <f t="shared" si="29"/>
        <v>0</v>
      </c>
      <c r="CL83" s="17">
        <f t="shared" si="30"/>
        <v>0</v>
      </c>
      <c r="CM83" s="17">
        <f t="shared" si="31"/>
        <v>0</v>
      </c>
      <c r="CN83" s="17">
        <f t="shared" si="32"/>
        <v>0</v>
      </c>
      <c r="CO83" s="17">
        <f t="shared" si="33"/>
        <v>0</v>
      </c>
      <c r="CP83" s="17">
        <f t="shared" si="34"/>
        <v>0</v>
      </c>
      <c r="CQ83" s="17">
        <f t="shared" si="35"/>
        <v>0</v>
      </c>
      <c r="CR83" s="17">
        <f t="shared" si="36"/>
        <v>0</v>
      </c>
      <c r="CS83" s="17">
        <f t="shared" si="37"/>
        <v>10</v>
      </c>
      <c r="CT83" s="17">
        <f t="shared" si="38"/>
        <v>9</v>
      </c>
      <c r="CU83" s="17">
        <f t="shared" si="39"/>
        <v>9</v>
      </c>
      <c r="CV83" s="17">
        <f t="shared" si="40"/>
        <v>0</v>
      </c>
      <c r="CW83" s="17">
        <f t="shared" si="41"/>
        <v>0</v>
      </c>
      <c r="CX83" s="17">
        <f t="shared" si="42"/>
        <v>0</v>
      </c>
      <c r="CY83" s="17">
        <f t="shared" si="43"/>
        <v>0</v>
      </c>
      <c r="CZ83" s="17">
        <f t="shared" si="44"/>
        <v>10</v>
      </c>
      <c r="DA83" s="17">
        <f t="shared" si="45"/>
        <v>9</v>
      </c>
      <c r="DB83" s="17">
        <f t="shared" si="46"/>
        <v>9</v>
      </c>
      <c r="DC83" s="17">
        <f t="shared" si="47"/>
      </c>
      <c r="DD83" s="17">
        <f t="shared" si="48"/>
      </c>
      <c r="DE83" s="17">
        <f t="shared" si="49"/>
      </c>
      <c r="DF83" s="17">
        <f t="shared" si="50"/>
      </c>
      <c r="DG83" s="23">
        <f t="shared" si="51"/>
        <v>9.333333333333334</v>
      </c>
      <c r="DH83" s="23">
        <f t="shared" si="52"/>
        <v>9.333333333333334</v>
      </c>
      <c r="DI83" s="23">
        <f t="shared" si="53"/>
        <v>9.333333333333334</v>
      </c>
      <c r="DJ83" s="17">
        <f t="shared" si="62"/>
        <v>9.3</v>
      </c>
      <c r="DK83" s="17">
        <f t="shared" si="54"/>
        <v>9.3</v>
      </c>
      <c r="DL83" s="17" t="str">
        <f t="shared" si="55"/>
        <v>17</v>
      </c>
      <c r="DM83" s="24">
        <f t="shared" si="56"/>
      </c>
      <c r="DN83" s="25" t="str">
        <f t="shared" si="57"/>
        <v>Hernandes Ferreira Lima</v>
      </c>
      <c r="DO83" s="11" t="str">
        <f t="shared" si="58"/>
        <v>Hernandes Ferreira Lima</v>
      </c>
      <c r="DP83" s="3">
        <f t="shared" si="59"/>
        <v>9.3</v>
      </c>
      <c r="DQ83" s="3">
        <f t="shared" si="60"/>
      </c>
      <c r="DR83" s="3" t="str">
        <f t="shared" si="61"/>
        <v>Aprovado</v>
      </c>
      <c r="DS83" s="28"/>
      <c r="DT83" s="28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14"/>
      <c r="EM83" s="14"/>
      <c r="EN83" s="14"/>
      <c r="EO83" s="14"/>
      <c r="EP83" s="14"/>
      <c r="EQ83" s="14"/>
      <c r="ER83" s="14"/>
      <c r="ES83" s="14"/>
      <c r="ET83" s="14"/>
      <c r="EU83" s="14"/>
    </row>
    <row r="84" spans="1:151" s="15" customFormat="1" ht="12" customHeight="1">
      <c r="A84" s="105" t="str">
        <f t="shared" si="3"/>
        <v>18</v>
      </c>
      <c r="B84" s="74">
        <f t="shared" si="4"/>
      </c>
      <c r="C84" s="148" t="str">
        <f t="shared" si="5"/>
        <v>Hélio Moisés Amaral Castilho </v>
      </c>
      <c r="D84" s="240">
        <v>10</v>
      </c>
      <c r="E84" s="240"/>
      <c r="F84" s="240"/>
      <c r="G84" s="153"/>
      <c r="H84" s="153"/>
      <c r="I84" s="153"/>
      <c r="J84" s="153">
        <v>8</v>
      </c>
      <c r="K84" s="153"/>
      <c r="L84" s="153"/>
      <c r="M84" s="153"/>
      <c r="N84" s="153"/>
      <c r="O84" s="153"/>
      <c r="P84" s="153">
        <v>8</v>
      </c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>
        <f t="shared" si="6"/>
        <v>8.7</v>
      </c>
      <c r="BA84" s="153"/>
      <c r="BB84" s="153"/>
      <c r="BC84" s="153"/>
      <c r="BD84" s="233">
        <f t="shared" si="7"/>
      </c>
      <c r="BE84" s="233"/>
      <c r="BF84" s="231" t="str">
        <f t="shared" si="8"/>
        <v>Aprovado</v>
      </c>
      <c r="BG84" s="231"/>
      <c r="BH84" s="231"/>
      <c r="BI84" s="231"/>
      <c r="BJ84" s="231"/>
      <c r="BK84" s="231"/>
      <c r="BL84" s="231"/>
      <c r="BM84" s="231"/>
      <c r="BN84" s="231"/>
      <c r="BO84" s="231"/>
      <c r="BP84" s="3"/>
      <c r="BQ84" s="11">
        <f t="shared" si="9"/>
        <v>10</v>
      </c>
      <c r="BR84" s="11">
        <f t="shared" si="10"/>
      </c>
      <c r="BS84" s="11">
        <f t="shared" si="11"/>
        <v>8</v>
      </c>
      <c r="BT84" s="11">
        <f t="shared" si="12"/>
      </c>
      <c r="BU84" s="11">
        <f t="shared" si="13"/>
        <v>8</v>
      </c>
      <c r="BV84" s="11">
        <f t="shared" si="14"/>
      </c>
      <c r="BW84" s="11">
        <f t="shared" si="15"/>
      </c>
      <c r="BX84" s="11">
        <f t="shared" si="16"/>
      </c>
      <c r="BY84" s="11">
        <f t="shared" si="17"/>
      </c>
      <c r="BZ84" s="11">
        <f t="shared" si="18"/>
      </c>
      <c r="CA84" s="11">
        <f t="shared" si="19"/>
      </c>
      <c r="CB84" s="11">
        <f t="shared" si="20"/>
      </c>
      <c r="CC84" s="11">
        <f t="shared" si="21"/>
      </c>
      <c r="CD84" s="11">
        <f t="shared" si="22"/>
      </c>
      <c r="CE84" s="22">
        <f t="shared" si="23"/>
        <v>10</v>
      </c>
      <c r="CF84" s="22">
        <f t="shared" si="24"/>
        <v>0</v>
      </c>
      <c r="CG84" s="22">
        <f t="shared" si="25"/>
        <v>8</v>
      </c>
      <c r="CH84" s="22">
        <f t="shared" si="26"/>
        <v>0</v>
      </c>
      <c r="CI84" s="22">
        <f t="shared" si="27"/>
        <v>8</v>
      </c>
      <c r="CJ84" s="22">
        <f t="shared" si="28"/>
        <v>0</v>
      </c>
      <c r="CK84" s="22">
        <f t="shared" si="29"/>
        <v>0</v>
      </c>
      <c r="CL84" s="17">
        <f t="shared" si="30"/>
        <v>0</v>
      </c>
      <c r="CM84" s="17">
        <f t="shared" si="31"/>
        <v>0</v>
      </c>
      <c r="CN84" s="17">
        <f t="shared" si="32"/>
        <v>0</v>
      </c>
      <c r="CO84" s="17">
        <f t="shared" si="33"/>
        <v>0</v>
      </c>
      <c r="CP84" s="17">
        <f t="shared" si="34"/>
        <v>0</v>
      </c>
      <c r="CQ84" s="17">
        <f t="shared" si="35"/>
        <v>0</v>
      </c>
      <c r="CR84" s="17">
        <f t="shared" si="36"/>
        <v>0</v>
      </c>
      <c r="CS84" s="17">
        <f t="shared" si="37"/>
        <v>10</v>
      </c>
      <c r="CT84" s="17">
        <f t="shared" si="38"/>
        <v>8</v>
      </c>
      <c r="CU84" s="17">
        <f t="shared" si="39"/>
        <v>8</v>
      </c>
      <c r="CV84" s="17">
        <f t="shared" si="40"/>
        <v>0</v>
      </c>
      <c r="CW84" s="17">
        <f t="shared" si="41"/>
        <v>0</v>
      </c>
      <c r="CX84" s="17">
        <f t="shared" si="42"/>
        <v>0</v>
      </c>
      <c r="CY84" s="17">
        <f t="shared" si="43"/>
        <v>0</v>
      </c>
      <c r="CZ84" s="17">
        <f t="shared" si="44"/>
        <v>10</v>
      </c>
      <c r="DA84" s="17">
        <f t="shared" si="45"/>
        <v>8</v>
      </c>
      <c r="DB84" s="17">
        <f t="shared" si="46"/>
        <v>8</v>
      </c>
      <c r="DC84" s="17">
        <f t="shared" si="47"/>
      </c>
      <c r="DD84" s="17">
        <f t="shared" si="48"/>
      </c>
      <c r="DE84" s="17">
        <f t="shared" si="49"/>
      </c>
      <c r="DF84" s="17">
        <f t="shared" si="50"/>
      </c>
      <c r="DG84" s="23">
        <f t="shared" si="51"/>
        <v>8.666666666666666</v>
      </c>
      <c r="DH84" s="23">
        <f t="shared" si="52"/>
        <v>8.666666666666666</v>
      </c>
      <c r="DI84" s="23">
        <f t="shared" si="53"/>
        <v>8.666666666666666</v>
      </c>
      <c r="DJ84" s="17">
        <f t="shared" si="62"/>
        <v>8.7</v>
      </c>
      <c r="DK84" s="17">
        <f t="shared" si="54"/>
        <v>8.7</v>
      </c>
      <c r="DL84" s="17" t="str">
        <f t="shared" si="55"/>
        <v>18</v>
      </c>
      <c r="DM84" s="24">
        <f t="shared" si="56"/>
      </c>
      <c r="DN84" s="25" t="str">
        <f t="shared" si="57"/>
        <v>Hélio Moisés Amaral Castilho </v>
      </c>
      <c r="DO84" s="11" t="str">
        <f t="shared" si="58"/>
        <v>Hélio Moisés Amaral Castilho </v>
      </c>
      <c r="DP84" s="3">
        <f t="shared" si="59"/>
        <v>8.7</v>
      </c>
      <c r="DQ84" s="3">
        <f t="shared" si="60"/>
      </c>
      <c r="DR84" s="3" t="str">
        <f t="shared" si="61"/>
        <v>Aprovado</v>
      </c>
      <c r="DS84" s="28"/>
      <c r="DT84" s="28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14"/>
      <c r="EM84" s="14"/>
      <c r="EN84" s="14"/>
      <c r="EO84" s="14"/>
      <c r="EP84" s="14"/>
      <c r="EQ84" s="14"/>
      <c r="ER84" s="14"/>
      <c r="ES84" s="14"/>
      <c r="ET84" s="14"/>
      <c r="EU84" s="14"/>
    </row>
    <row r="85" spans="1:151" s="15" customFormat="1" ht="12" customHeight="1">
      <c r="A85" s="105" t="str">
        <f t="shared" si="3"/>
        <v>19</v>
      </c>
      <c r="B85" s="74">
        <f t="shared" si="4"/>
      </c>
      <c r="C85" s="148" t="str">
        <f t="shared" si="5"/>
        <v>Janilton Ferreira Meirelles</v>
      </c>
      <c r="D85" s="240">
        <v>10</v>
      </c>
      <c r="E85" s="240"/>
      <c r="F85" s="240"/>
      <c r="G85" s="153"/>
      <c r="H85" s="153"/>
      <c r="I85" s="153"/>
      <c r="J85" s="153">
        <v>8</v>
      </c>
      <c r="K85" s="153"/>
      <c r="L85" s="153"/>
      <c r="M85" s="153"/>
      <c r="N85" s="153"/>
      <c r="O85" s="153"/>
      <c r="P85" s="153">
        <v>9</v>
      </c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>
        <f t="shared" si="6"/>
        <v>9</v>
      </c>
      <c r="BA85" s="153"/>
      <c r="BB85" s="153"/>
      <c r="BC85" s="153"/>
      <c r="BD85" s="233">
        <f t="shared" si="7"/>
      </c>
      <c r="BE85" s="233"/>
      <c r="BF85" s="231" t="str">
        <f t="shared" si="8"/>
        <v>Aprovado</v>
      </c>
      <c r="BG85" s="231"/>
      <c r="BH85" s="231"/>
      <c r="BI85" s="231"/>
      <c r="BJ85" s="231"/>
      <c r="BK85" s="231"/>
      <c r="BL85" s="231"/>
      <c r="BM85" s="231"/>
      <c r="BN85" s="231"/>
      <c r="BO85" s="231"/>
      <c r="BP85" s="3"/>
      <c r="BQ85" s="11">
        <f t="shared" si="9"/>
        <v>10</v>
      </c>
      <c r="BR85" s="11">
        <f t="shared" si="10"/>
      </c>
      <c r="BS85" s="11">
        <f t="shared" si="11"/>
        <v>8</v>
      </c>
      <c r="BT85" s="11">
        <f t="shared" si="12"/>
      </c>
      <c r="BU85" s="11">
        <f t="shared" si="13"/>
        <v>9</v>
      </c>
      <c r="BV85" s="11">
        <f t="shared" si="14"/>
      </c>
      <c r="BW85" s="11">
        <f t="shared" si="15"/>
      </c>
      <c r="BX85" s="11">
        <f t="shared" si="16"/>
      </c>
      <c r="BY85" s="11">
        <f t="shared" si="17"/>
      </c>
      <c r="BZ85" s="11">
        <f t="shared" si="18"/>
      </c>
      <c r="CA85" s="11">
        <f t="shared" si="19"/>
      </c>
      <c r="CB85" s="11">
        <f t="shared" si="20"/>
      </c>
      <c r="CC85" s="11">
        <f t="shared" si="21"/>
      </c>
      <c r="CD85" s="11">
        <f t="shared" si="22"/>
      </c>
      <c r="CE85" s="22">
        <f t="shared" si="23"/>
        <v>10</v>
      </c>
      <c r="CF85" s="22">
        <f t="shared" si="24"/>
        <v>0</v>
      </c>
      <c r="CG85" s="22">
        <f t="shared" si="25"/>
        <v>8</v>
      </c>
      <c r="CH85" s="22">
        <f t="shared" si="26"/>
        <v>0</v>
      </c>
      <c r="CI85" s="22">
        <f t="shared" si="27"/>
        <v>9</v>
      </c>
      <c r="CJ85" s="22">
        <f t="shared" si="28"/>
        <v>0</v>
      </c>
      <c r="CK85" s="22">
        <f t="shared" si="29"/>
        <v>0</v>
      </c>
      <c r="CL85" s="17">
        <f t="shared" si="30"/>
        <v>0</v>
      </c>
      <c r="CM85" s="17">
        <f t="shared" si="31"/>
        <v>0</v>
      </c>
      <c r="CN85" s="17">
        <f t="shared" si="32"/>
        <v>0</v>
      </c>
      <c r="CO85" s="17">
        <f t="shared" si="33"/>
        <v>0</v>
      </c>
      <c r="CP85" s="17">
        <f t="shared" si="34"/>
        <v>0</v>
      </c>
      <c r="CQ85" s="17">
        <f t="shared" si="35"/>
        <v>0</v>
      </c>
      <c r="CR85" s="17">
        <f t="shared" si="36"/>
        <v>0</v>
      </c>
      <c r="CS85" s="17">
        <f t="shared" si="37"/>
        <v>10</v>
      </c>
      <c r="CT85" s="17">
        <f t="shared" si="38"/>
        <v>8</v>
      </c>
      <c r="CU85" s="17">
        <f t="shared" si="39"/>
        <v>9</v>
      </c>
      <c r="CV85" s="17">
        <f t="shared" si="40"/>
        <v>0</v>
      </c>
      <c r="CW85" s="17">
        <f t="shared" si="41"/>
        <v>0</v>
      </c>
      <c r="CX85" s="17">
        <f t="shared" si="42"/>
        <v>0</v>
      </c>
      <c r="CY85" s="17">
        <f t="shared" si="43"/>
        <v>0</v>
      </c>
      <c r="CZ85" s="17">
        <f t="shared" si="44"/>
        <v>10</v>
      </c>
      <c r="DA85" s="17">
        <f t="shared" si="45"/>
        <v>8</v>
      </c>
      <c r="DB85" s="17">
        <f t="shared" si="46"/>
        <v>9</v>
      </c>
      <c r="DC85" s="17">
        <f t="shared" si="47"/>
      </c>
      <c r="DD85" s="17">
        <f t="shared" si="48"/>
      </c>
      <c r="DE85" s="17">
        <f t="shared" si="49"/>
      </c>
      <c r="DF85" s="17">
        <f t="shared" si="50"/>
      </c>
      <c r="DG85" s="23">
        <f t="shared" si="51"/>
        <v>9</v>
      </c>
      <c r="DH85" s="23">
        <f t="shared" si="52"/>
        <v>9</v>
      </c>
      <c r="DI85" s="23">
        <f t="shared" si="53"/>
        <v>9</v>
      </c>
      <c r="DJ85" s="17">
        <f t="shared" si="62"/>
        <v>9</v>
      </c>
      <c r="DK85" s="17">
        <f t="shared" si="54"/>
        <v>9</v>
      </c>
      <c r="DL85" s="17" t="str">
        <f t="shared" si="55"/>
        <v>19</v>
      </c>
      <c r="DM85" s="24">
        <f t="shared" si="56"/>
      </c>
      <c r="DN85" s="25" t="str">
        <f t="shared" si="57"/>
        <v>Janilton Ferreira Meirelles</v>
      </c>
      <c r="DO85" s="11" t="str">
        <f t="shared" si="58"/>
        <v>Janilton Ferreira Meirelles</v>
      </c>
      <c r="DP85" s="3">
        <f t="shared" si="59"/>
        <v>9</v>
      </c>
      <c r="DQ85" s="3">
        <f t="shared" si="60"/>
      </c>
      <c r="DR85" s="3" t="str">
        <f t="shared" si="61"/>
        <v>Aprovado</v>
      </c>
      <c r="DS85" s="28"/>
      <c r="DT85" s="28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14"/>
      <c r="EM85" s="14"/>
      <c r="EN85" s="14"/>
      <c r="EO85" s="14"/>
      <c r="EP85" s="14"/>
      <c r="EQ85" s="14"/>
      <c r="ER85" s="14"/>
      <c r="ES85" s="14"/>
      <c r="ET85" s="14"/>
      <c r="EU85" s="14"/>
    </row>
    <row r="86" spans="1:151" s="15" customFormat="1" ht="12" customHeight="1">
      <c r="A86" s="105" t="str">
        <f t="shared" si="3"/>
        <v>20</v>
      </c>
      <c r="B86" s="74">
        <f t="shared" si="4"/>
      </c>
      <c r="C86" s="148" t="str">
        <f t="shared" si="5"/>
        <v>Junior Afonso Rezende Machado</v>
      </c>
      <c r="D86" s="240">
        <v>10</v>
      </c>
      <c r="E86" s="240"/>
      <c r="F86" s="240"/>
      <c r="G86" s="153"/>
      <c r="H86" s="153"/>
      <c r="I86" s="153"/>
      <c r="J86" s="153">
        <v>8</v>
      </c>
      <c r="K86" s="153"/>
      <c r="L86" s="153"/>
      <c r="M86" s="153"/>
      <c r="N86" s="153"/>
      <c r="O86" s="153"/>
      <c r="P86" s="153">
        <v>8</v>
      </c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>
        <f t="shared" si="6"/>
        <v>8.7</v>
      </c>
      <c r="BA86" s="153"/>
      <c r="BB86" s="153"/>
      <c r="BC86" s="153"/>
      <c r="BD86" s="233">
        <f t="shared" si="7"/>
      </c>
      <c r="BE86" s="233"/>
      <c r="BF86" s="231" t="str">
        <f t="shared" si="8"/>
        <v>Aprovado</v>
      </c>
      <c r="BG86" s="231"/>
      <c r="BH86" s="231"/>
      <c r="BI86" s="231"/>
      <c r="BJ86" s="231"/>
      <c r="BK86" s="231"/>
      <c r="BL86" s="231"/>
      <c r="BM86" s="231"/>
      <c r="BN86" s="231"/>
      <c r="BO86" s="231"/>
      <c r="BP86" s="3"/>
      <c r="BQ86" s="11">
        <f t="shared" si="9"/>
        <v>10</v>
      </c>
      <c r="BR86" s="11">
        <f t="shared" si="10"/>
      </c>
      <c r="BS86" s="11">
        <f t="shared" si="11"/>
        <v>8</v>
      </c>
      <c r="BT86" s="11">
        <f t="shared" si="12"/>
      </c>
      <c r="BU86" s="11">
        <f t="shared" si="13"/>
        <v>8</v>
      </c>
      <c r="BV86" s="11">
        <f t="shared" si="14"/>
      </c>
      <c r="BW86" s="11">
        <f t="shared" si="15"/>
      </c>
      <c r="BX86" s="11">
        <f t="shared" si="16"/>
      </c>
      <c r="BY86" s="11">
        <f t="shared" si="17"/>
      </c>
      <c r="BZ86" s="11">
        <f t="shared" si="18"/>
      </c>
      <c r="CA86" s="11">
        <f t="shared" si="19"/>
      </c>
      <c r="CB86" s="11">
        <f t="shared" si="20"/>
      </c>
      <c r="CC86" s="11">
        <f t="shared" si="21"/>
      </c>
      <c r="CD86" s="11">
        <f t="shared" si="22"/>
      </c>
      <c r="CE86" s="22">
        <f t="shared" si="23"/>
        <v>10</v>
      </c>
      <c r="CF86" s="22">
        <f t="shared" si="24"/>
        <v>0</v>
      </c>
      <c r="CG86" s="22">
        <f t="shared" si="25"/>
        <v>8</v>
      </c>
      <c r="CH86" s="22">
        <f t="shared" si="26"/>
        <v>0</v>
      </c>
      <c r="CI86" s="22">
        <f t="shared" si="27"/>
        <v>8</v>
      </c>
      <c r="CJ86" s="22">
        <f t="shared" si="28"/>
        <v>0</v>
      </c>
      <c r="CK86" s="22">
        <f t="shared" si="29"/>
        <v>0</v>
      </c>
      <c r="CL86" s="17">
        <f t="shared" si="30"/>
        <v>0</v>
      </c>
      <c r="CM86" s="17">
        <f t="shared" si="31"/>
        <v>0</v>
      </c>
      <c r="CN86" s="17">
        <f t="shared" si="32"/>
        <v>0</v>
      </c>
      <c r="CO86" s="17">
        <f t="shared" si="33"/>
        <v>0</v>
      </c>
      <c r="CP86" s="17">
        <f t="shared" si="34"/>
        <v>0</v>
      </c>
      <c r="CQ86" s="17">
        <f t="shared" si="35"/>
        <v>0</v>
      </c>
      <c r="CR86" s="17">
        <f t="shared" si="36"/>
        <v>0</v>
      </c>
      <c r="CS86" s="17">
        <f t="shared" si="37"/>
        <v>10</v>
      </c>
      <c r="CT86" s="17">
        <f t="shared" si="38"/>
        <v>8</v>
      </c>
      <c r="CU86" s="17">
        <f t="shared" si="39"/>
        <v>8</v>
      </c>
      <c r="CV86" s="17">
        <f t="shared" si="40"/>
        <v>0</v>
      </c>
      <c r="CW86" s="17">
        <f t="shared" si="41"/>
        <v>0</v>
      </c>
      <c r="CX86" s="17">
        <f t="shared" si="42"/>
        <v>0</v>
      </c>
      <c r="CY86" s="17">
        <f t="shared" si="43"/>
        <v>0</v>
      </c>
      <c r="CZ86" s="17">
        <f t="shared" si="44"/>
        <v>10</v>
      </c>
      <c r="DA86" s="17">
        <f t="shared" si="45"/>
        <v>8</v>
      </c>
      <c r="DB86" s="17">
        <f t="shared" si="46"/>
        <v>8</v>
      </c>
      <c r="DC86" s="17">
        <f t="shared" si="47"/>
      </c>
      <c r="DD86" s="17">
        <f t="shared" si="48"/>
      </c>
      <c r="DE86" s="17">
        <f t="shared" si="49"/>
      </c>
      <c r="DF86" s="17">
        <f t="shared" si="50"/>
      </c>
      <c r="DG86" s="23">
        <f t="shared" si="51"/>
        <v>8.666666666666666</v>
      </c>
      <c r="DH86" s="23">
        <f t="shared" si="52"/>
        <v>8.666666666666666</v>
      </c>
      <c r="DI86" s="23">
        <f t="shared" si="53"/>
        <v>8.666666666666666</v>
      </c>
      <c r="DJ86" s="17">
        <f t="shared" si="62"/>
        <v>8.7</v>
      </c>
      <c r="DK86" s="17">
        <f t="shared" si="54"/>
        <v>8.7</v>
      </c>
      <c r="DL86" s="17" t="str">
        <f t="shared" si="55"/>
        <v>20</v>
      </c>
      <c r="DM86" s="24">
        <f t="shared" si="56"/>
      </c>
      <c r="DN86" s="25" t="str">
        <f t="shared" si="57"/>
        <v>Junior Afonso Rezende Machado</v>
      </c>
      <c r="DO86" s="11" t="str">
        <f t="shared" si="58"/>
        <v>Junior Afonso Rezende Machado</v>
      </c>
      <c r="DP86" s="3">
        <f t="shared" si="59"/>
        <v>8.7</v>
      </c>
      <c r="DQ86" s="3">
        <f t="shared" si="60"/>
      </c>
      <c r="DR86" s="3" t="str">
        <f t="shared" si="61"/>
        <v>Aprovado</v>
      </c>
      <c r="DS86" s="28"/>
      <c r="DT86" s="28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14"/>
      <c r="EM86" s="14"/>
      <c r="EN86" s="14"/>
      <c r="EO86" s="14"/>
      <c r="EP86" s="14"/>
      <c r="EQ86" s="14"/>
      <c r="ER86" s="14"/>
      <c r="ES86" s="14"/>
      <c r="ET86" s="14"/>
      <c r="EU86" s="14"/>
    </row>
    <row r="87" spans="1:151" s="15" customFormat="1" ht="12" customHeight="1">
      <c r="A87" s="105" t="str">
        <f t="shared" si="3"/>
        <v>21</v>
      </c>
      <c r="B87" s="74">
        <f t="shared" si="4"/>
      </c>
      <c r="C87" s="148" t="str">
        <f t="shared" si="5"/>
        <v>Jucimara Dias Vasques</v>
      </c>
      <c r="D87" s="240">
        <v>10</v>
      </c>
      <c r="E87" s="240"/>
      <c r="F87" s="240"/>
      <c r="G87" s="153"/>
      <c r="H87" s="153"/>
      <c r="I87" s="153"/>
      <c r="J87" s="153">
        <v>7</v>
      </c>
      <c r="K87" s="153"/>
      <c r="L87" s="153"/>
      <c r="M87" s="153"/>
      <c r="N87" s="153"/>
      <c r="O87" s="153"/>
      <c r="P87" s="153">
        <v>7</v>
      </c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>
        <f t="shared" si="6"/>
        <v>8</v>
      </c>
      <c r="BA87" s="153"/>
      <c r="BB87" s="153"/>
      <c r="BC87" s="153"/>
      <c r="BD87" s="233">
        <f t="shared" si="7"/>
      </c>
      <c r="BE87" s="233"/>
      <c r="BF87" s="231" t="str">
        <f t="shared" si="8"/>
        <v>Aprovado</v>
      </c>
      <c r="BG87" s="231"/>
      <c r="BH87" s="231"/>
      <c r="BI87" s="231"/>
      <c r="BJ87" s="231"/>
      <c r="BK87" s="231"/>
      <c r="BL87" s="231"/>
      <c r="BM87" s="231"/>
      <c r="BN87" s="231"/>
      <c r="BO87" s="231"/>
      <c r="BP87" s="3"/>
      <c r="BQ87" s="11">
        <f t="shared" si="9"/>
        <v>10</v>
      </c>
      <c r="BR87" s="11">
        <f t="shared" si="10"/>
      </c>
      <c r="BS87" s="11">
        <f t="shared" si="11"/>
        <v>7</v>
      </c>
      <c r="BT87" s="11">
        <f t="shared" si="12"/>
      </c>
      <c r="BU87" s="11">
        <f t="shared" si="13"/>
        <v>7</v>
      </c>
      <c r="BV87" s="11">
        <f t="shared" si="14"/>
      </c>
      <c r="BW87" s="11">
        <f t="shared" si="15"/>
      </c>
      <c r="BX87" s="11">
        <f t="shared" si="16"/>
      </c>
      <c r="BY87" s="11">
        <f t="shared" si="17"/>
      </c>
      <c r="BZ87" s="11">
        <f t="shared" si="18"/>
      </c>
      <c r="CA87" s="11">
        <f t="shared" si="19"/>
      </c>
      <c r="CB87" s="11">
        <f t="shared" si="20"/>
      </c>
      <c r="CC87" s="11">
        <f t="shared" si="21"/>
      </c>
      <c r="CD87" s="11">
        <f t="shared" si="22"/>
      </c>
      <c r="CE87" s="22">
        <f t="shared" si="23"/>
        <v>10</v>
      </c>
      <c r="CF87" s="22">
        <f t="shared" si="24"/>
        <v>0</v>
      </c>
      <c r="CG87" s="22">
        <f t="shared" si="25"/>
        <v>7</v>
      </c>
      <c r="CH87" s="22">
        <f t="shared" si="26"/>
        <v>0</v>
      </c>
      <c r="CI87" s="22">
        <f t="shared" si="27"/>
        <v>7</v>
      </c>
      <c r="CJ87" s="22">
        <f t="shared" si="28"/>
        <v>0</v>
      </c>
      <c r="CK87" s="22">
        <f t="shared" si="29"/>
        <v>0</v>
      </c>
      <c r="CL87" s="17">
        <f t="shared" si="30"/>
        <v>0</v>
      </c>
      <c r="CM87" s="17">
        <f t="shared" si="31"/>
        <v>0</v>
      </c>
      <c r="CN87" s="17">
        <f t="shared" si="32"/>
        <v>0</v>
      </c>
      <c r="CO87" s="17">
        <f t="shared" si="33"/>
        <v>0</v>
      </c>
      <c r="CP87" s="17">
        <f t="shared" si="34"/>
        <v>0</v>
      </c>
      <c r="CQ87" s="17">
        <f t="shared" si="35"/>
        <v>0</v>
      </c>
      <c r="CR87" s="17">
        <f t="shared" si="36"/>
        <v>0</v>
      </c>
      <c r="CS87" s="17">
        <f t="shared" si="37"/>
        <v>10</v>
      </c>
      <c r="CT87" s="17">
        <f t="shared" si="38"/>
        <v>7</v>
      </c>
      <c r="CU87" s="17">
        <f t="shared" si="39"/>
        <v>7</v>
      </c>
      <c r="CV87" s="17">
        <f t="shared" si="40"/>
        <v>0</v>
      </c>
      <c r="CW87" s="17">
        <f t="shared" si="41"/>
        <v>0</v>
      </c>
      <c r="CX87" s="17">
        <f t="shared" si="42"/>
        <v>0</v>
      </c>
      <c r="CY87" s="17">
        <f t="shared" si="43"/>
        <v>0</v>
      </c>
      <c r="CZ87" s="17">
        <f t="shared" si="44"/>
        <v>10</v>
      </c>
      <c r="DA87" s="17">
        <f t="shared" si="45"/>
        <v>7</v>
      </c>
      <c r="DB87" s="17">
        <f t="shared" si="46"/>
        <v>7</v>
      </c>
      <c r="DC87" s="17">
        <f t="shared" si="47"/>
      </c>
      <c r="DD87" s="17">
        <f t="shared" si="48"/>
      </c>
      <c r="DE87" s="17">
        <f t="shared" si="49"/>
      </c>
      <c r="DF87" s="17">
        <f t="shared" si="50"/>
      </c>
      <c r="DG87" s="23">
        <f t="shared" si="51"/>
        <v>8</v>
      </c>
      <c r="DH87" s="23">
        <f t="shared" si="52"/>
        <v>8</v>
      </c>
      <c r="DI87" s="23">
        <f t="shared" si="53"/>
        <v>8</v>
      </c>
      <c r="DJ87" s="17">
        <f t="shared" si="62"/>
        <v>8</v>
      </c>
      <c r="DK87" s="17">
        <f t="shared" si="54"/>
        <v>8</v>
      </c>
      <c r="DL87" s="17" t="str">
        <f t="shared" si="55"/>
        <v>21</v>
      </c>
      <c r="DM87" s="24">
        <f t="shared" si="56"/>
      </c>
      <c r="DN87" s="25" t="str">
        <f t="shared" si="57"/>
        <v>Jucimara Dias Vasques</v>
      </c>
      <c r="DO87" s="11" t="str">
        <f t="shared" si="58"/>
        <v>Jucimara Dias Vasques</v>
      </c>
      <c r="DP87" s="3">
        <f t="shared" si="59"/>
        <v>8</v>
      </c>
      <c r="DQ87" s="3">
        <f t="shared" si="60"/>
      </c>
      <c r="DR87" s="3" t="str">
        <f t="shared" si="61"/>
        <v>Aprovado</v>
      </c>
      <c r="DS87" s="28"/>
      <c r="DT87" s="28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14"/>
      <c r="EM87" s="14"/>
      <c r="EN87" s="14"/>
      <c r="EO87" s="14"/>
      <c r="EP87" s="14"/>
      <c r="EQ87" s="14"/>
      <c r="ER87" s="14"/>
      <c r="ES87" s="14"/>
      <c r="ET87" s="14"/>
      <c r="EU87" s="14"/>
    </row>
    <row r="88" spans="1:151" s="15" customFormat="1" ht="12" customHeight="1">
      <c r="A88" s="105" t="str">
        <f t="shared" si="3"/>
        <v>22</v>
      </c>
      <c r="B88" s="74">
        <f t="shared" si="4"/>
      </c>
      <c r="C88" s="148" t="str">
        <f t="shared" si="5"/>
        <v>José Alexandre Alcântara Cordeiro</v>
      </c>
      <c r="D88" s="240">
        <v>10</v>
      </c>
      <c r="E88" s="240"/>
      <c r="F88" s="240"/>
      <c r="G88" s="153"/>
      <c r="H88" s="153"/>
      <c r="I88" s="153"/>
      <c r="J88" s="153">
        <v>9</v>
      </c>
      <c r="K88" s="153"/>
      <c r="L88" s="153"/>
      <c r="M88" s="153"/>
      <c r="N88" s="153"/>
      <c r="O88" s="153"/>
      <c r="P88" s="153">
        <v>8.5</v>
      </c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>
        <f t="shared" si="6"/>
        <v>9.2</v>
      </c>
      <c r="BA88" s="153"/>
      <c r="BB88" s="153"/>
      <c r="BC88" s="153"/>
      <c r="BD88" s="233">
        <f t="shared" si="7"/>
      </c>
      <c r="BE88" s="233"/>
      <c r="BF88" s="231" t="str">
        <f t="shared" si="8"/>
        <v>Aprovado</v>
      </c>
      <c r="BG88" s="231"/>
      <c r="BH88" s="231"/>
      <c r="BI88" s="231"/>
      <c r="BJ88" s="231"/>
      <c r="BK88" s="231"/>
      <c r="BL88" s="231"/>
      <c r="BM88" s="231"/>
      <c r="BN88" s="231"/>
      <c r="BO88" s="231"/>
      <c r="BP88" s="3"/>
      <c r="BQ88" s="11">
        <f t="shared" si="9"/>
        <v>10</v>
      </c>
      <c r="BR88" s="11">
        <f t="shared" si="10"/>
      </c>
      <c r="BS88" s="11">
        <f t="shared" si="11"/>
        <v>9</v>
      </c>
      <c r="BT88" s="11">
        <f t="shared" si="12"/>
      </c>
      <c r="BU88" s="11">
        <f t="shared" si="13"/>
        <v>8.5</v>
      </c>
      <c r="BV88" s="11">
        <f t="shared" si="14"/>
      </c>
      <c r="BW88" s="11">
        <f t="shared" si="15"/>
      </c>
      <c r="BX88" s="11">
        <f t="shared" si="16"/>
      </c>
      <c r="BY88" s="11">
        <f t="shared" si="17"/>
      </c>
      <c r="BZ88" s="11">
        <f t="shared" si="18"/>
      </c>
      <c r="CA88" s="11">
        <f t="shared" si="19"/>
      </c>
      <c r="CB88" s="11">
        <f t="shared" si="20"/>
      </c>
      <c r="CC88" s="11">
        <f t="shared" si="21"/>
      </c>
      <c r="CD88" s="11">
        <f t="shared" si="22"/>
      </c>
      <c r="CE88" s="22">
        <f t="shared" si="23"/>
        <v>10</v>
      </c>
      <c r="CF88" s="22">
        <f t="shared" si="24"/>
        <v>0</v>
      </c>
      <c r="CG88" s="22">
        <f t="shared" si="25"/>
        <v>9</v>
      </c>
      <c r="CH88" s="22">
        <f t="shared" si="26"/>
        <v>0</v>
      </c>
      <c r="CI88" s="22">
        <f t="shared" si="27"/>
        <v>8.5</v>
      </c>
      <c r="CJ88" s="22">
        <f t="shared" si="28"/>
        <v>0</v>
      </c>
      <c r="CK88" s="22">
        <f t="shared" si="29"/>
        <v>0</v>
      </c>
      <c r="CL88" s="17">
        <f t="shared" si="30"/>
        <v>0</v>
      </c>
      <c r="CM88" s="17">
        <f t="shared" si="31"/>
        <v>0</v>
      </c>
      <c r="CN88" s="17">
        <f t="shared" si="32"/>
        <v>0</v>
      </c>
      <c r="CO88" s="17">
        <f t="shared" si="33"/>
        <v>0</v>
      </c>
      <c r="CP88" s="17">
        <f t="shared" si="34"/>
        <v>0</v>
      </c>
      <c r="CQ88" s="17">
        <f t="shared" si="35"/>
        <v>0</v>
      </c>
      <c r="CR88" s="17">
        <f t="shared" si="36"/>
        <v>0</v>
      </c>
      <c r="CS88" s="17">
        <f t="shared" si="37"/>
        <v>10</v>
      </c>
      <c r="CT88" s="17">
        <f t="shared" si="38"/>
        <v>9</v>
      </c>
      <c r="CU88" s="17">
        <f t="shared" si="39"/>
        <v>8.5</v>
      </c>
      <c r="CV88" s="17">
        <f t="shared" si="40"/>
        <v>0</v>
      </c>
      <c r="CW88" s="17">
        <f t="shared" si="41"/>
        <v>0</v>
      </c>
      <c r="CX88" s="17">
        <f t="shared" si="42"/>
        <v>0</v>
      </c>
      <c r="CY88" s="17">
        <f t="shared" si="43"/>
        <v>0</v>
      </c>
      <c r="CZ88" s="17">
        <f t="shared" si="44"/>
        <v>10</v>
      </c>
      <c r="DA88" s="17">
        <f t="shared" si="45"/>
        <v>9</v>
      </c>
      <c r="DB88" s="17">
        <f t="shared" si="46"/>
        <v>8.5</v>
      </c>
      <c r="DC88" s="17">
        <f t="shared" si="47"/>
      </c>
      <c r="DD88" s="17">
        <f t="shared" si="48"/>
      </c>
      <c r="DE88" s="17">
        <f t="shared" si="49"/>
      </c>
      <c r="DF88" s="17">
        <f t="shared" si="50"/>
      </c>
      <c r="DG88" s="23">
        <f t="shared" si="51"/>
        <v>9.166666666666666</v>
      </c>
      <c r="DH88" s="23">
        <f t="shared" si="52"/>
        <v>9.166666666666666</v>
      </c>
      <c r="DI88" s="23">
        <f t="shared" si="53"/>
        <v>9.166666666666666</v>
      </c>
      <c r="DJ88" s="17">
        <f t="shared" si="62"/>
        <v>9.2</v>
      </c>
      <c r="DK88" s="17">
        <f t="shared" si="54"/>
        <v>9.2</v>
      </c>
      <c r="DL88" s="17" t="str">
        <f t="shared" si="55"/>
        <v>22</v>
      </c>
      <c r="DM88" s="24">
        <f t="shared" si="56"/>
      </c>
      <c r="DN88" s="25" t="str">
        <f t="shared" si="57"/>
        <v>José Alexandre Alcântara Cordeiro</v>
      </c>
      <c r="DO88" s="11" t="str">
        <f t="shared" si="58"/>
        <v>José Alexandre Alcântara Cordeiro</v>
      </c>
      <c r="DP88" s="3">
        <f t="shared" si="59"/>
        <v>9.2</v>
      </c>
      <c r="DQ88" s="3">
        <f t="shared" si="60"/>
      </c>
      <c r="DR88" s="3" t="str">
        <f t="shared" si="61"/>
        <v>Aprovado</v>
      </c>
      <c r="DS88" s="28"/>
      <c r="DT88" s="28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14"/>
      <c r="EM88" s="14"/>
      <c r="EN88" s="14"/>
      <c r="EO88" s="14"/>
      <c r="EP88" s="14"/>
      <c r="EQ88" s="14"/>
      <c r="ER88" s="14"/>
      <c r="ES88" s="14"/>
      <c r="ET88" s="14"/>
      <c r="EU88" s="14"/>
    </row>
    <row r="89" spans="1:151" s="15" customFormat="1" ht="12" customHeight="1">
      <c r="A89" s="105" t="str">
        <f t="shared" si="3"/>
        <v>23</v>
      </c>
      <c r="B89" s="74">
        <f t="shared" si="4"/>
      </c>
      <c r="C89" s="148" t="str">
        <f t="shared" si="5"/>
        <v>José Maria Lopes Machado</v>
      </c>
      <c r="D89" s="240">
        <v>10</v>
      </c>
      <c r="E89" s="240"/>
      <c r="F89" s="240"/>
      <c r="G89" s="153"/>
      <c r="H89" s="153"/>
      <c r="I89" s="153"/>
      <c r="J89" s="153">
        <v>7</v>
      </c>
      <c r="K89" s="153"/>
      <c r="L89" s="153"/>
      <c r="M89" s="153"/>
      <c r="N89" s="153"/>
      <c r="O89" s="153"/>
      <c r="P89" s="153">
        <v>7</v>
      </c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>
        <f t="shared" si="6"/>
        <v>8</v>
      </c>
      <c r="BA89" s="153"/>
      <c r="BB89" s="153"/>
      <c r="BC89" s="153"/>
      <c r="BD89" s="233">
        <f t="shared" si="7"/>
      </c>
      <c r="BE89" s="233"/>
      <c r="BF89" s="231" t="str">
        <f t="shared" si="8"/>
        <v>Aprovado</v>
      </c>
      <c r="BG89" s="231"/>
      <c r="BH89" s="231"/>
      <c r="BI89" s="231"/>
      <c r="BJ89" s="231"/>
      <c r="BK89" s="231"/>
      <c r="BL89" s="231"/>
      <c r="BM89" s="231"/>
      <c r="BN89" s="231"/>
      <c r="BO89" s="231"/>
      <c r="BP89" s="3"/>
      <c r="BQ89" s="11">
        <f t="shared" si="9"/>
        <v>10</v>
      </c>
      <c r="BR89" s="11">
        <f t="shared" si="10"/>
      </c>
      <c r="BS89" s="11">
        <f t="shared" si="11"/>
        <v>7</v>
      </c>
      <c r="BT89" s="11">
        <f t="shared" si="12"/>
      </c>
      <c r="BU89" s="11">
        <f t="shared" si="13"/>
        <v>7</v>
      </c>
      <c r="BV89" s="11">
        <f t="shared" si="14"/>
      </c>
      <c r="BW89" s="11">
        <f t="shared" si="15"/>
      </c>
      <c r="BX89" s="11">
        <f t="shared" si="16"/>
      </c>
      <c r="BY89" s="11">
        <f t="shared" si="17"/>
      </c>
      <c r="BZ89" s="11">
        <f t="shared" si="18"/>
      </c>
      <c r="CA89" s="11">
        <f t="shared" si="19"/>
      </c>
      <c r="CB89" s="11">
        <f t="shared" si="20"/>
      </c>
      <c r="CC89" s="11">
        <f t="shared" si="21"/>
      </c>
      <c r="CD89" s="11">
        <f t="shared" si="22"/>
      </c>
      <c r="CE89" s="22">
        <f t="shared" si="23"/>
        <v>10</v>
      </c>
      <c r="CF89" s="22">
        <f t="shared" si="24"/>
        <v>0</v>
      </c>
      <c r="CG89" s="22">
        <f t="shared" si="25"/>
        <v>7</v>
      </c>
      <c r="CH89" s="22">
        <f t="shared" si="26"/>
        <v>0</v>
      </c>
      <c r="CI89" s="22">
        <f t="shared" si="27"/>
        <v>7</v>
      </c>
      <c r="CJ89" s="22">
        <f t="shared" si="28"/>
        <v>0</v>
      </c>
      <c r="CK89" s="22">
        <f t="shared" si="29"/>
        <v>0</v>
      </c>
      <c r="CL89" s="17">
        <f t="shared" si="30"/>
        <v>0</v>
      </c>
      <c r="CM89" s="17">
        <f t="shared" si="31"/>
        <v>0</v>
      </c>
      <c r="CN89" s="17">
        <f t="shared" si="32"/>
        <v>0</v>
      </c>
      <c r="CO89" s="17">
        <f t="shared" si="33"/>
        <v>0</v>
      </c>
      <c r="CP89" s="17">
        <f t="shared" si="34"/>
        <v>0</v>
      </c>
      <c r="CQ89" s="17">
        <f t="shared" si="35"/>
        <v>0</v>
      </c>
      <c r="CR89" s="17">
        <f t="shared" si="36"/>
        <v>0</v>
      </c>
      <c r="CS89" s="17">
        <f t="shared" si="37"/>
        <v>10</v>
      </c>
      <c r="CT89" s="17">
        <f t="shared" si="38"/>
        <v>7</v>
      </c>
      <c r="CU89" s="17">
        <f t="shared" si="39"/>
        <v>7</v>
      </c>
      <c r="CV89" s="17">
        <f t="shared" si="40"/>
        <v>0</v>
      </c>
      <c r="CW89" s="17">
        <f t="shared" si="41"/>
        <v>0</v>
      </c>
      <c r="CX89" s="17">
        <f t="shared" si="42"/>
        <v>0</v>
      </c>
      <c r="CY89" s="17">
        <f t="shared" si="43"/>
        <v>0</v>
      </c>
      <c r="CZ89" s="17">
        <f t="shared" si="44"/>
        <v>10</v>
      </c>
      <c r="DA89" s="17">
        <f t="shared" si="45"/>
        <v>7</v>
      </c>
      <c r="DB89" s="17">
        <f t="shared" si="46"/>
        <v>7</v>
      </c>
      <c r="DC89" s="17">
        <f t="shared" si="47"/>
      </c>
      <c r="DD89" s="17">
        <f t="shared" si="48"/>
      </c>
      <c r="DE89" s="17">
        <f t="shared" si="49"/>
      </c>
      <c r="DF89" s="17">
        <f t="shared" si="50"/>
      </c>
      <c r="DG89" s="23">
        <f t="shared" si="51"/>
        <v>8</v>
      </c>
      <c r="DH89" s="23">
        <f t="shared" si="52"/>
        <v>8</v>
      </c>
      <c r="DI89" s="23">
        <f t="shared" si="53"/>
        <v>8</v>
      </c>
      <c r="DJ89" s="17">
        <f t="shared" si="62"/>
        <v>8</v>
      </c>
      <c r="DK89" s="17">
        <f t="shared" si="54"/>
        <v>8</v>
      </c>
      <c r="DL89" s="17" t="str">
        <f t="shared" si="55"/>
        <v>23</v>
      </c>
      <c r="DM89" s="24">
        <f t="shared" si="56"/>
      </c>
      <c r="DN89" s="25" t="str">
        <f t="shared" si="57"/>
        <v>José Maria Lopes Machado</v>
      </c>
      <c r="DO89" s="11" t="str">
        <f t="shared" si="58"/>
        <v>José Maria Lopes Machado</v>
      </c>
      <c r="DP89" s="3">
        <f t="shared" si="59"/>
        <v>8</v>
      </c>
      <c r="DQ89" s="3">
        <f t="shared" si="60"/>
      </c>
      <c r="DR89" s="3" t="str">
        <f t="shared" si="61"/>
        <v>Aprovado</v>
      </c>
      <c r="DS89" s="28"/>
      <c r="DT89" s="28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14"/>
      <c r="EM89" s="14"/>
      <c r="EN89" s="14"/>
      <c r="EO89" s="14"/>
      <c r="EP89" s="14"/>
      <c r="EQ89" s="14"/>
      <c r="ER89" s="14"/>
      <c r="ES89" s="14"/>
      <c r="ET89" s="14"/>
      <c r="EU89" s="14"/>
    </row>
    <row r="90" spans="1:151" s="15" customFormat="1" ht="12" customHeight="1">
      <c r="A90" s="105" t="str">
        <f t="shared" si="3"/>
        <v>24</v>
      </c>
      <c r="B90" s="74">
        <f t="shared" si="4"/>
      </c>
      <c r="C90" s="148" t="str">
        <f t="shared" si="5"/>
        <v>Jefferson Penha Barreto</v>
      </c>
      <c r="D90" s="240">
        <v>10</v>
      </c>
      <c r="E90" s="240"/>
      <c r="F90" s="240"/>
      <c r="G90" s="153"/>
      <c r="H90" s="153"/>
      <c r="I90" s="153"/>
      <c r="J90" s="153">
        <v>9</v>
      </c>
      <c r="K90" s="153"/>
      <c r="L90" s="153"/>
      <c r="M90" s="153"/>
      <c r="N90" s="153"/>
      <c r="O90" s="153"/>
      <c r="P90" s="153">
        <v>9</v>
      </c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>
        <f t="shared" si="6"/>
        <v>9.3</v>
      </c>
      <c r="BA90" s="153"/>
      <c r="BB90" s="153"/>
      <c r="BC90" s="153"/>
      <c r="BD90" s="233">
        <f t="shared" si="7"/>
      </c>
      <c r="BE90" s="233"/>
      <c r="BF90" s="231" t="str">
        <f t="shared" si="8"/>
        <v>Aprovado</v>
      </c>
      <c r="BG90" s="231"/>
      <c r="BH90" s="231"/>
      <c r="BI90" s="231"/>
      <c r="BJ90" s="231"/>
      <c r="BK90" s="231"/>
      <c r="BL90" s="231"/>
      <c r="BM90" s="231"/>
      <c r="BN90" s="231"/>
      <c r="BO90" s="231"/>
      <c r="BP90" s="3"/>
      <c r="BQ90" s="11">
        <f t="shared" si="9"/>
        <v>10</v>
      </c>
      <c r="BR90" s="11">
        <f t="shared" si="10"/>
      </c>
      <c r="BS90" s="11">
        <f t="shared" si="11"/>
        <v>9</v>
      </c>
      <c r="BT90" s="11">
        <f t="shared" si="12"/>
      </c>
      <c r="BU90" s="11">
        <f t="shared" si="13"/>
        <v>9</v>
      </c>
      <c r="BV90" s="11">
        <f t="shared" si="14"/>
      </c>
      <c r="BW90" s="11">
        <f t="shared" si="15"/>
      </c>
      <c r="BX90" s="11">
        <f t="shared" si="16"/>
      </c>
      <c r="BY90" s="11">
        <f t="shared" si="17"/>
      </c>
      <c r="BZ90" s="11">
        <f t="shared" si="18"/>
      </c>
      <c r="CA90" s="11">
        <f t="shared" si="19"/>
      </c>
      <c r="CB90" s="11">
        <f t="shared" si="20"/>
      </c>
      <c r="CC90" s="11">
        <f t="shared" si="21"/>
      </c>
      <c r="CD90" s="11">
        <f t="shared" si="22"/>
      </c>
      <c r="CE90" s="22">
        <f t="shared" si="23"/>
        <v>10</v>
      </c>
      <c r="CF90" s="22">
        <f t="shared" si="24"/>
        <v>0</v>
      </c>
      <c r="CG90" s="22">
        <f t="shared" si="25"/>
        <v>9</v>
      </c>
      <c r="CH90" s="22">
        <f t="shared" si="26"/>
        <v>0</v>
      </c>
      <c r="CI90" s="22">
        <f t="shared" si="27"/>
        <v>9</v>
      </c>
      <c r="CJ90" s="22">
        <f t="shared" si="28"/>
        <v>0</v>
      </c>
      <c r="CK90" s="22">
        <f t="shared" si="29"/>
        <v>0</v>
      </c>
      <c r="CL90" s="17">
        <f t="shared" si="30"/>
        <v>0</v>
      </c>
      <c r="CM90" s="17">
        <f t="shared" si="31"/>
        <v>0</v>
      </c>
      <c r="CN90" s="17">
        <f t="shared" si="32"/>
        <v>0</v>
      </c>
      <c r="CO90" s="17">
        <f t="shared" si="33"/>
        <v>0</v>
      </c>
      <c r="CP90" s="17">
        <f t="shared" si="34"/>
        <v>0</v>
      </c>
      <c r="CQ90" s="17">
        <f t="shared" si="35"/>
        <v>0</v>
      </c>
      <c r="CR90" s="17">
        <f t="shared" si="36"/>
        <v>0</v>
      </c>
      <c r="CS90" s="17">
        <f t="shared" si="37"/>
        <v>10</v>
      </c>
      <c r="CT90" s="17">
        <f t="shared" si="38"/>
        <v>9</v>
      </c>
      <c r="CU90" s="17">
        <f t="shared" si="39"/>
        <v>9</v>
      </c>
      <c r="CV90" s="17">
        <f t="shared" si="40"/>
        <v>0</v>
      </c>
      <c r="CW90" s="17">
        <f t="shared" si="41"/>
        <v>0</v>
      </c>
      <c r="CX90" s="17">
        <f t="shared" si="42"/>
        <v>0</v>
      </c>
      <c r="CY90" s="17">
        <f t="shared" si="43"/>
        <v>0</v>
      </c>
      <c r="CZ90" s="17">
        <f t="shared" si="44"/>
        <v>10</v>
      </c>
      <c r="DA90" s="17">
        <f t="shared" si="45"/>
        <v>9</v>
      </c>
      <c r="DB90" s="17">
        <f t="shared" si="46"/>
        <v>9</v>
      </c>
      <c r="DC90" s="17">
        <f t="shared" si="47"/>
      </c>
      <c r="DD90" s="17">
        <f t="shared" si="48"/>
      </c>
      <c r="DE90" s="17">
        <f t="shared" si="49"/>
      </c>
      <c r="DF90" s="17">
        <f t="shared" si="50"/>
      </c>
      <c r="DG90" s="23">
        <f t="shared" si="51"/>
        <v>9.333333333333334</v>
      </c>
      <c r="DH90" s="23">
        <f t="shared" si="52"/>
        <v>9.333333333333334</v>
      </c>
      <c r="DI90" s="23">
        <f t="shared" si="53"/>
        <v>9.333333333333334</v>
      </c>
      <c r="DJ90" s="17">
        <f t="shared" si="62"/>
        <v>9.3</v>
      </c>
      <c r="DK90" s="17">
        <f t="shared" si="54"/>
        <v>9.3</v>
      </c>
      <c r="DL90" s="17" t="str">
        <f t="shared" si="55"/>
        <v>24</v>
      </c>
      <c r="DM90" s="24">
        <f t="shared" si="56"/>
      </c>
      <c r="DN90" s="25" t="str">
        <f t="shared" si="57"/>
        <v>Jefferson Penha Barreto</v>
      </c>
      <c r="DO90" s="11" t="str">
        <f t="shared" si="58"/>
        <v>Jefferson Penha Barreto</v>
      </c>
      <c r="DP90" s="3">
        <f t="shared" si="59"/>
        <v>9.3</v>
      </c>
      <c r="DQ90" s="3">
        <f t="shared" si="60"/>
      </c>
      <c r="DR90" s="3" t="str">
        <f t="shared" si="61"/>
        <v>Aprovado</v>
      </c>
      <c r="DS90" s="28"/>
      <c r="DT90" s="28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14"/>
      <c r="EM90" s="14"/>
      <c r="EN90" s="14"/>
      <c r="EO90" s="14"/>
      <c r="EP90" s="14"/>
      <c r="EQ90" s="14"/>
      <c r="ER90" s="14"/>
      <c r="ES90" s="14"/>
      <c r="ET90" s="14"/>
      <c r="EU90" s="14"/>
    </row>
    <row r="91" spans="1:151" s="15" customFormat="1" ht="12" customHeight="1">
      <c r="A91" s="105" t="str">
        <f t="shared" si="3"/>
        <v>25</v>
      </c>
      <c r="B91" s="74">
        <f t="shared" si="4"/>
      </c>
      <c r="C91" s="148" t="str">
        <f t="shared" si="5"/>
        <v>Lígia França Queiroz</v>
      </c>
      <c r="D91" s="240">
        <v>10</v>
      </c>
      <c r="E91" s="240"/>
      <c r="F91" s="240"/>
      <c r="G91" s="153"/>
      <c r="H91" s="153"/>
      <c r="I91" s="153"/>
      <c r="J91" s="153">
        <v>10</v>
      </c>
      <c r="K91" s="153"/>
      <c r="L91" s="153"/>
      <c r="M91" s="153"/>
      <c r="N91" s="153"/>
      <c r="O91" s="153"/>
      <c r="P91" s="153">
        <v>9.5</v>
      </c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>
        <f t="shared" si="6"/>
        <v>9.8</v>
      </c>
      <c r="BA91" s="153"/>
      <c r="BB91" s="153"/>
      <c r="BC91" s="153"/>
      <c r="BD91" s="233">
        <f t="shared" si="7"/>
      </c>
      <c r="BE91" s="233"/>
      <c r="BF91" s="231" t="str">
        <f t="shared" si="8"/>
        <v>Aprovado</v>
      </c>
      <c r="BG91" s="231"/>
      <c r="BH91" s="231"/>
      <c r="BI91" s="231"/>
      <c r="BJ91" s="231"/>
      <c r="BK91" s="231"/>
      <c r="BL91" s="231"/>
      <c r="BM91" s="231"/>
      <c r="BN91" s="231"/>
      <c r="BO91" s="231"/>
      <c r="BP91" s="3"/>
      <c r="BQ91" s="11">
        <f t="shared" si="9"/>
        <v>10</v>
      </c>
      <c r="BR91" s="11">
        <f t="shared" si="10"/>
      </c>
      <c r="BS91" s="11">
        <f t="shared" si="11"/>
        <v>10</v>
      </c>
      <c r="BT91" s="11">
        <f t="shared" si="12"/>
      </c>
      <c r="BU91" s="11">
        <f t="shared" si="13"/>
        <v>9.5</v>
      </c>
      <c r="BV91" s="11">
        <f t="shared" si="14"/>
      </c>
      <c r="BW91" s="11">
        <f t="shared" si="15"/>
      </c>
      <c r="BX91" s="11">
        <f t="shared" si="16"/>
      </c>
      <c r="BY91" s="11">
        <f t="shared" si="17"/>
      </c>
      <c r="BZ91" s="11">
        <f t="shared" si="18"/>
      </c>
      <c r="CA91" s="11">
        <f t="shared" si="19"/>
      </c>
      <c r="CB91" s="11">
        <f t="shared" si="20"/>
      </c>
      <c r="CC91" s="11">
        <f t="shared" si="21"/>
      </c>
      <c r="CD91" s="11">
        <f t="shared" si="22"/>
      </c>
      <c r="CE91" s="22">
        <f t="shared" si="23"/>
        <v>10</v>
      </c>
      <c r="CF91" s="22">
        <f t="shared" si="24"/>
        <v>0</v>
      </c>
      <c r="CG91" s="22">
        <f t="shared" si="25"/>
        <v>10</v>
      </c>
      <c r="CH91" s="22">
        <f t="shared" si="26"/>
        <v>0</v>
      </c>
      <c r="CI91" s="22">
        <f t="shared" si="27"/>
        <v>9.5</v>
      </c>
      <c r="CJ91" s="22">
        <f t="shared" si="28"/>
        <v>0</v>
      </c>
      <c r="CK91" s="22">
        <f t="shared" si="29"/>
        <v>0</v>
      </c>
      <c r="CL91" s="17">
        <f t="shared" si="30"/>
        <v>0</v>
      </c>
      <c r="CM91" s="17">
        <f t="shared" si="31"/>
        <v>0</v>
      </c>
      <c r="CN91" s="17">
        <f t="shared" si="32"/>
        <v>0</v>
      </c>
      <c r="CO91" s="17">
        <f t="shared" si="33"/>
        <v>0</v>
      </c>
      <c r="CP91" s="17">
        <f t="shared" si="34"/>
        <v>0</v>
      </c>
      <c r="CQ91" s="17">
        <f t="shared" si="35"/>
        <v>0</v>
      </c>
      <c r="CR91" s="17">
        <f t="shared" si="36"/>
        <v>0</v>
      </c>
      <c r="CS91" s="17">
        <f t="shared" si="37"/>
        <v>10</v>
      </c>
      <c r="CT91" s="17">
        <f t="shared" si="38"/>
        <v>10</v>
      </c>
      <c r="CU91" s="17">
        <f t="shared" si="39"/>
        <v>9.5</v>
      </c>
      <c r="CV91" s="17">
        <f t="shared" si="40"/>
        <v>0</v>
      </c>
      <c r="CW91" s="17">
        <f t="shared" si="41"/>
        <v>0</v>
      </c>
      <c r="CX91" s="17">
        <f t="shared" si="42"/>
        <v>0</v>
      </c>
      <c r="CY91" s="17">
        <f t="shared" si="43"/>
        <v>0</v>
      </c>
      <c r="CZ91" s="17">
        <f t="shared" si="44"/>
        <v>10</v>
      </c>
      <c r="DA91" s="17">
        <f t="shared" si="45"/>
        <v>10</v>
      </c>
      <c r="DB91" s="17">
        <f t="shared" si="46"/>
        <v>9.5</v>
      </c>
      <c r="DC91" s="17">
        <f t="shared" si="47"/>
      </c>
      <c r="DD91" s="17">
        <f t="shared" si="48"/>
      </c>
      <c r="DE91" s="17">
        <f t="shared" si="49"/>
      </c>
      <c r="DF91" s="17">
        <f t="shared" si="50"/>
      </c>
      <c r="DG91" s="23">
        <f t="shared" si="51"/>
        <v>9.833333333333334</v>
      </c>
      <c r="DH91" s="23">
        <f t="shared" si="52"/>
        <v>9.833333333333334</v>
      </c>
      <c r="DI91" s="23">
        <f t="shared" si="53"/>
        <v>9.833333333333334</v>
      </c>
      <c r="DJ91" s="17">
        <f t="shared" si="62"/>
        <v>9.8</v>
      </c>
      <c r="DK91" s="17">
        <f t="shared" si="54"/>
        <v>9.8</v>
      </c>
      <c r="DL91" s="17" t="str">
        <f t="shared" si="55"/>
        <v>25</v>
      </c>
      <c r="DM91" s="24">
        <f t="shared" si="56"/>
      </c>
      <c r="DN91" s="25" t="str">
        <f t="shared" si="57"/>
        <v>Lígia França Queiroz</v>
      </c>
      <c r="DO91" s="11" t="str">
        <f t="shared" si="58"/>
        <v>Lígia França Queiroz</v>
      </c>
      <c r="DP91" s="3">
        <f t="shared" si="59"/>
        <v>9.8</v>
      </c>
      <c r="DQ91" s="3">
        <f t="shared" si="60"/>
      </c>
      <c r="DR91" s="3" t="str">
        <f t="shared" si="61"/>
        <v>Aprovado</v>
      </c>
      <c r="DS91" s="28"/>
      <c r="DT91" s="28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14"/>
      <c r="EM91" s="14"/>
      <c r="EN91" s="14"/>
      <c r="EO91" s="14"/>
      <c r="EP91" s="14"/>
      <c r="EQ91" s="14"/>
      <c r="ER91" s="14"/>
      <c r="ES91" s="14"/>
      <c r="ET91" s="14"/>
      <c r="EU91" s="14"/>
    </row>
    <row r="92" spans="1:151" s="15" customFormat="1" ht="12" customHeight="1">
      <c r="A92" s="105" t="str">
        <f t="shared" si="3"/>
        <v>26</v>
      </c>
      <c r="B92" s="74">
        <f t="shared" si="4"/>
      </c>
      <c r="C92" s="148" t="str">
        <f t="shared" si="5"/>
        <v>Lucilene de Braga da Silva  </v>
      </c>
      <c r="D92" s="240">
        <v>10</v>
      </c>
      <c r="E92" s="240"/>
      <c r="F92" s="240"/>
      <c r="G92" s="153"/>
      <c r="H92" s="153"/>
      <c r="I92" s="153"/>
      <c r="J92" s="153">
        <v>9</v>
      </c>
      <c r="K92" s="153"/>
      <c r="L92" s="153"/>
      <c r="M92" s="153"/>
      <c r="N92" s="153"/>
      <c r="O92" s="153"/>
      <c r="P92" s="153">
        <v>9</v>
      </c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>
        <f t="shared" si="6"/>
        <v>9.3</v>
      </c>
      <c r="BA92" s="153"/>
      <c r="BB92" s="153"/>
      <c r="BC92" s="153"/>
      <c r="BD92" s="233">
        <f t="shared" si="7"/>
      </c>
      <c r="BE92" s="233"/>
      <c r="BF92" s="231" t="str">
        <f t="shared" si="8"/>
        <v>Aprovado</v>
      </c>
      <c r="BG92" s="231"/>
      <c r="BH92" s="231"/>
      <c r="BI92" s="231"/>
      <c r="BJ92" s="231"/>
      <c r="BK92" s="231"/>
      <c r="BL92" s="231"/>
      <c r="BM92" s="231"/>
      <c r="BN92" s="231"/>
      <c r="BO92" s="231"/>
      <c r="BP92" s="3"/>
      <c r="BQ92" s="11">
        <f t="shared" si="9"/>
        <v>10</v>
      </c>
      <c r="BR92" s="11">
        <f t="shared" si="10"/>
      </c>
      <c r="BS92" s="11">
        <f t="shared" si="11"/>
        <v>9</v>
      </c>
      <c r="BT92" s="11">
        <f t="shared" si="12"/>
      </c>
      <c r="BU92" s="11">
        <f t="shared" si="13"/>
        <v>9</v>
      </c>
      <c r="BV92" s="11">
        <f t="shared" si="14"/>
      </c>
      <c r="BW92" s="11">
        <f t="shared" si="15"/>
      </c>
      <c r="BX92" s="11">
        <f t="shared" si="16"/>
      </c>
      <c r="BY92" s="11">
        <f t="shared" si="17"/>
      </c>
      <c r="BZ92" s="11">
        <f t="shared" si="18"/>
      </c>
      <c r="CA92" s="11">
        <f t="shared" si="19"/>
      </c>
      <c r="CB92" s="11">
        <f t="shared" si="20"/>
      </c>
      <c r="CC92" s="11">
        <f t="shared" si="21"/>
      </c>
      <c r="CD92" s="11">
        <f t="shared" si="22"/>
      </c>
      <c r="CE92" s="22">
        <f t="shared" si="23"/>
        <v>10</v>
      </c>
      <c r="CF92" s="22">
        <f t="shared" si="24"/>
        <v>0</v>
      </c>
      <c r="CG92" s="22">
        <f t="shared" si="25"/>
        <v>9</v>
      </c>
      <c r="CH92" s="22">
        <f t="shared" si="26"/>
        <v>0</v>
      </c>
      <c r="CI92" s="22">
        <f t="shared" si="27"/>
        <v>9</v>
      </c>
      <c r="CJ92" s="22">
        <f t="shared" si="28"/>
        <v>0</v>
      </c>
      <c r="CK92" s="22">
        <f t="shared" si="29"/>
        <v>0</v>
      </c>
      <c r="CL92" s="17">
        <f t="shared" si="30"/>
        <v>0</v>
      </c>
      <c r="CM92" s="17">
        <f t="shared" si="31"/>
        <v>0</v>
      </c>
      <c r="CN92" s="17">
        <f t="shared" si="32"/>
        <v>0</v>
      </c>
      <c r="CO92" s="17">
        <f t="shared" si="33"/>
        <v>0</v>
      </c>
      <c r="CP92" s="17">
        <f t="shared" si="34"/>
        <v>0</v>
      </c>
      <c r="CQ92" s="17">
        <f t="shared" si="35"/>
        <v>0</v>
      </c>
      <c r="CR92" s="17">
        <f t="shared" si="36"/>
        <v>0</v>
      </c>
      <c r="CS92" s="17">
        <f t="shared" si="37"/>
        <v>10</v>
      </c>
      <c r="CT92" s="17">
        <f t="shared" si="38"/>
        <v>9</v>
      </c>
      <c r="CU92" s="17">
        <f t="shared" si="39"/>
        <v>9</v>
      </c>
      <c r="CV92" s="17">
        <f t="shared" si="40"/>
        <v>0</v>
      </c>
      <c r="CW92" s="17">
        <f t="shared" si="41"/>
        <v>0</v>
      </c>
      <c r="CX92" s="17">
        <f t="shared" si="42"/>
        <v>0</v>
      </c>
      <c r="CY92" s="17">
        <f t="shared" si="43"/>
        <v>0</v>
      </c>
      <c r="CZ92" s="17">
        <f t="shared" si="44"/>
        <v>10</v>
      </c>
      <c r="DA92" s="17">
        <f t="shared" si="45"/>
        <v>9</v>
      </c>
      <c r="DB92" s="17">
        <f t="shared" si="46"/>
        <v>9</v>
      </c>
      <c r="DC92" s="17">
        <f t="shared" si="47"/>
      </c>
      <c r="DD92" s="17">
        <f t="shared" si="48"/>
      </c>
      <c r="DE92" s="17">
        <f t="shared" si="49"/>
      </c>
      <c r="DF92" s="17">
        <f t="shared" si="50"/>
      </c>
      <c r="DG92" s="23">
        <f t="shared" si="51"/>
        <v>9.333333333333334</v>
      </c>
      <c r="DH92" s="23">
        <f t="shared" si="52"/>
        <v>9.333333333333334</v>
      </c>
      <c r="DI92" s="23">
        <f t="shared" si="53"/>
        <v>9.333333333333334</v>
      </c>
      <c r="DJ92" s="17">
        <f t="shared" si="62"/>
        <v>9.3</v>
      </c>
      <c r="DK92" s="17">
        <f t="shared" si="54"/>
        <v>9.3</v>
      </c>
      <c r="DL92" s="17" t="str">
        <f t="shared" si="55"/>
        <v>26</v>
      </c>
      <c r="DM92" s="24">
        <f t="shared" si="56"/>
      </c>
      <c r="DN92" s="25" t="str">
        <f t="shared" si="57"/>
        <v>Lucilene de Braga da Silva  </v>
      </c>
      <c r="DO92" s="11" t="str">
        <f t="shared" si="58"/>
        <v>Lucilene de Braga da Silva  </v>
      </c>
      <c r="DP92" s="3">
        <f t="shared" si="59"/>
        <v>9.3</v>
      </c>
      <c r="DQ92" s="3">
        <f t="shared" si="60"/>
      </c>
      <c r="DR92" s="3" t="str">
        <f t="shared" si="61"/>
        <v>Aprovado</v>
      </c>
      <c r="DS92" s="28"/>
      <c r="DT92" s="28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14"/>
      <c r="EM92" s="14"/>
      <c r="EN92" s="14"/>
      <c r="EO92" s="14"/>
      <c r="EP92" s="14"/>
      <c r="EQ92" s="14"/>
      <c r="ER92" s="14"/>
      <c r="ES92" s="14"/>
      <c r="ET92" s="14"/>
      <c r="EU92" s="14"/>
    </row>
    <row r="93" spans="1:151" s="15" customFormat="1" ht="12" customHeight="1">
      <c r="A93" s="105" t="str">
        <f t="shared" si="3"/>
        <v>27</v>
      </c>
      <c r="B93" s="74">
        <f t="shared" si="4"/>
      </c>
      <c r="C93" s="148" t="str">
        <f t="shared" si="5"/>
        <v>Maria Rosane dos Santos Araújo</v>
      </c>
      <c r="D93" s="240">
        <v>10</v>
      </c>
      <c r="E93" s="240"/>
      <c r="F93" s="240"/>
      <c r="G93" s="153"/>
      <c r="H93" s="153"/>
      <c r="I93" s="153"/>
      <c r="J93" s="153">
        <v>9</v>
      </c>
      <c r="K93" s="153"/>
      <c r="L93" s="153"/>
      <c r="M93" s="153"/>
      <c r="N93" s="153"/>
      <c r="O93" s="153"/>
      <c r="P93" s="153">
        <v>9</v>
      </c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>
        <f t="shared" si="6"/>
        <v>9.3</v>
      </c>
      <c r="BA93" s="153"/>
      <c r="BB93" s="153"/>
      <c r="BC93" s="153"/>
      <c r="BD93" s="233">
        <f t="shared" si="7"/>
      </c>
      <c r="BE93" s="233"/>
      <c r="BF93" s="231" t="str">
        <f t="shared" si="8"/>
        <v>Aprovado</v>
      </c>
      <c r="BG93" s="231"/>
      <c r="BH93" s="231"/>
      <c r="BI93" s="231"/>
      <c r="BJ93" s="231"/>
      <c r="BK93" s="231"/>
      <c r="BL93" s="231"/>
      <c r="BM93" s="231"/>
      <c r="BN93" s="231"/>
      <c r="BO93" s="231"/>
      <c r="BP93" s="3"/>
      <c r="BQ93" s="11">
        <f t="shared" si="9"/>
        <v>10</v>
      </c>
      <c r="BR93" s="11">
        <f t="shared" si="10"/>
      </c>
      <c r="BS93" s="11">
        <f t="shared" si="11"/>
        <v>9</v>
      </c>
      <c r="BT93" s="11">
        <f t="shared" si="12"/>
      </c>
      <c r="BU93" s="11">
        <f t="shared" si="13"/>
        <v>9</v>
      </c>
      <c r="BV93" s="11">
        <f t="shared" si="14"/>
      </c>
      <c r="BW93" s="11">
        <f t="shared" si="15"/>
      </c>
      <c r="BX93" s="11">
        <f t="shared" si="16"/>
      </c>
      <c r="BY93" s="11">
        <f t="shared" si="17"/>
      </c>
      <c r="BZ93" s="11">
        <f t="shared" si="18"/>
      </c>
      <c r="CA93" s="11">
        <f t="shared" si="19"/>
      </c>
      <c r="CB93" s="11">
        <f t="shared" si="20"/>
      </c>
      <c r="CC93" s="11">
        <f t="shared" si="21"/>
      </c>
      <c r="CD93" s="11">
        <f t="shared" si="22"/>
      </c>
      <c r="CE93" s="22">
        <f t="shared" si="23"/>
        <v>10</v>
      </c>
      <c r="CF93" s="22">
        <f t="shared" si="24"/>
        <v>0</v>
      </c>
      <c r="CG93" s="22">
        <f t="shared" si="25"/>
        <v>9</v>
      </c>
      <c r="CH93" s="22">
        <f t="shared" si="26"/>
        <v>0</v>
      </c>
      <c r="CI93" s="22">
        <f t="shared" si="27"/>
        <v>9</v>
      </c>
      <c r="CJ93" s="22">
        <f t="shared" si="28"/>
        <v>0</v>
      </c>
      <c r="CK93" s="22">
        <f t="shared" si="29"/>
        <v>0</v>
      </c>
      <c r="CL93" s="17">
        <f t="shared" si="30"/>
        <v>0</v>
      </c>
      <c r="CM93" s="17">
        <f t="shared" si="31"/>
        <v>0</v>
      </c>
      <c r="CN93" s="17">
        <f t="shared" si="32"/>
        <v>0</v>
      </c>
      <c r="CO93" s="17">
        <f t="shared" si="33"/>
        <v>0</v>
      </c>
      <c r="CP93" s="17">
        <f t="shared" si="34"/>
        <v>0</v>
      </c>
      <c r="CQ93" s="17">
        <f t="shared" si="35"/>
        <v>0</v>
      </c>
      <c r="CR93" s="17">
        <f t="shared" si="36"/>
        <v>0</v>
      </c>
      <c r="CS93" s="17">
        <f t="shared" si="37"/>
        <v>10</v>
      </c>
      <c r="CT93" s="17">
        <f t="shared" si="38"/>
        <v>9</v>
      </c>
      <c r="CU93" s="17">
        <f t="shared" si="39"/>
        <v>9</v>
      </c>
      <c r="CV93" s="17">
        <f t="shared" si="40"/>
        <v>0</v>
      </c>
      <c r="CW93" s="17">
        <f t="shared" si="41"/>
        <v>0</v>
      </c>
      <c r="CX93" s="17">
        <f t="shared" si="42"/>
        <v>0</v>
      </c>
      <c r="CY93" s="17">
        <f t="shared" si="43"/>
        <v>0</v>
      </c>
      <c r="CZ93" s="17">
        <f t="shared" si="44"/>
        <v>10</v>
      </c>
      <c r="DA93" s="17">
        <f t="shared" si="45"/>
        <v>9</v>
      </c>
      <c r="DB93" s="17">
        <f t="shared" si="46"/>
        <v>9</v>
      </c>
      <c r="DC93" s="17">
        <f t="shared" si="47"/>
      </c>
      <c r="DD93" s="17">
        <f t="shared" si="48"/>
      </c>
      <c r="DE93" s="17">
        <f t="shared" si="49"/>
      </c>
      <c r="DF93" s="17">
        <f t="shared" si="50"/>
      </c>
      <c r="DG93" s="23">
        <f t="shared" si="51"/>
        <v>9.333333333333334</v>
      </c>
      <c r="DH93" s="23">
        <f t="shared" si="52"/>
        <v>9.333333333333334</v>
      </c>
      <c r="DI93" s="23">
        <f t="shared" si="53"/>
        <v>9.333333333333334</v>
      </c>
      <c r="DJ93" s="17">
        <f t="shared" si="62"/>
        <v>9.3</v>
      </c>
      <c r="DK93" s="17">
        <f t="shared" si="54"/>
        <v>9.3</v>
      </c>
      <c r="DL93" s="17" t="str">
        <f t="shared" si="55"/>
        <v>27</v>
      </c>
      <c r="DM93" s="24">
        <f t="shared" si="56"/>
      </c>
      <c r="DN93" s="25" t="str">
        <f t="shared" si="57"/>
        <v>Maria Rosane dos Santos Araújo</v>
      </c>
      <c r="DO93" s="11" t="str">
        <f t="shared" si="58"/>
        <v>Maria Rosane dos Santos Araújo</v>
      </c>
      <c r="DP93" s="3">
        <f t="shared" si="59"/>
        <v>9.3</v>
      </c>
      <c r="DQ93" s="3">
        <f t="shared" si="60"/>
      </c>
      <c r="DR93" s="3" t="str">
        <f t="shared" si="61"/>
        <v>Aprovado</v>
      </c>
      <c r="DS93" s="27"/>
      <c r="DT93" s="27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14"/>
      <c r="EM93" s="14"/>
      <c r="EN93" s="14"/>
      <c r="EO93" s="14"/>
      <c r="EP93" s="14"/>
      <c r="EQ93" s="14"/>
      <c r="ER93" s="14"/>
      <c r="ES93" s="14"/>
      <c r="ET93" s="14"/>
      <c r="EU93" s="14"/>
    </row>
    <row r="94" spans="1:151" s="15" customFormat="1" ht="12" customHeight="1">
      <c r="A94" s="105" t="str">
        <f t="shared" si="3"/>
        <v>28</v>
      </c>
      <c r="B94" s="74">
        <f t="shared" si="4"/>
      </c>
      <c r="C94" s="148" t="str">
        <f t="shared" si="5"/>
        <v>Martinho da Silva  Teixeira</v>
      </c>
      <c r="D94" s="240">
        <v>10</v>
      </c>
      <c r="E94" s="240"/>
      <c r="F94" s="240"/>
      <c r="G94" s="153"/>
      <c r="H94" s="153"/>
      <c r="I94" s="153"/>
      <c r="J94" s="153">
        <v>7</v>
      </c>
      <c r="K94" s="153"/>
      <c r="L94" s="153"/>
      <c r="M94" s="153"/>
      <c r="N94" s="153"/>
      <c r="O94" s="153"/>
      <c r="P94" s="153">
        <v>8</v>
      </c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>
        <f t="shared" si="6"/>
        <v>8.3</v>
      </c>
      <c r="BA94" s="153"/>
      <c r="BB94" s="153"/>
      <c r="BC94" s="153"/>
      <c r="BD94" s="233">
        <f t="shared" si="7"/>
      </c>
      <c r="BE94" s="233"/>
      <c r="BF94" s="231" t="str">
        <f t="shared" si="8"/>
        <v>Aprovado</v>
      </c>
      <c r="BG94" s="231"/>
      <c r="BH94" s="231"/>
      <c r="BI94" s="231"/>
      <c r="BJ94" s="231"/>
      <c r="BK94" s="231"/>
      <c r="BL94" s="231"/>
      <c r="BM94" s="231"/>
      <c r="BN94" s="231"/>
      <c r="BO94" s="231"/>
      <c r="BP94" s="3"/>
      <c r="BQ94" s="11">
        <f t="shared" si="9"/>
        <v>10</v>
      </c>
      <c r="BR94" s="11">
        <f t="shared" si="10"/>
      </c>
      <c r="BS94" s="11">
        <f t="shared" si="11"/>
        <v>7</v>
      </c>
      <c r="BT94" s="11">
        <f t="shared" si="12"/>
      </c>
      <c r="BU94" s="11">
        <f t="shared" si="13"/>
        <v>8</v>
      </c>
      <c r="BV94" s="11">
        <f t="shared" si="14"/>
      </c>
      <c r="BW94" s="11">
        <f t="shared" si="15"/>
      </c>
      <c r="BX94" s="11">
        <f t="shared" si="16"/>
      </c>
      <c r="BY94" s="11">
        <f t="shared" si="17"/>
      </c>
      <c r="BZ94" s="11">
        <f t="shared" si="18"/>
      </c>
      <c r="CA94" s="11">
        <f t="shared" si="19"/>
      </c>
      <c r="CB94" s="11">
        <f t="shared" si="20"/>
      </c>
      <c r="CC94" s="11">
        <f t="shared" si="21"/>
      </c>
      <c r="CD94" s="11">
        <f t="shared" si="22"/>
      </c>
      <c r="CE94" s="22">
        <f t="shared" si="23"/>
        <v>10</v>
      </c>
      <c r="CF94" s="22">
        <f t="shared" si="24"/>
        <v>0</v>
      </c>
      <c r="CG94" s="22">
        <f t="shared" si="25"/>
        <v>7</v>
      </c>
      <c r="CH94" s="22">
        <f t="shared" si="26"/>
        <v>0</v>
      </c>
      <c r="CI94" s="22">
        <f t="shared" si="27"/>
        <v>8</v>
      </c>
      <c r="CJ94" s="22">
        <f t="shared" si="28"/>
        <v>0</v>
      </c>
      <c r="CK94" s="22">
        <f t="shared" si="29"/>
        <v>0</v>
      </c>
      <c r="CL94" s="17">
        <f t="shared" si="30"/>
        <v>0</v>
      </c>
      <c r="CM94" s="17">
        <f t="shared" si="31"/>
        <v>0</v>
      </c>
      <c r="CN94" s="17">
        <f t="shared" si="32"/>
        <v>0</v>
      </c>
      <c r="CO94" s="17">
        <f t="shared" si="33"/>
        <v>0</v>
      </c>
      <c r="CP94" s="17">
        <f t="shared" si="34"/>
        <v>0</v>
      </c>
      <c r="CQ94" s="17">
        <f t="shared" si="35"/>
        <v>0</v>
      </c>
      <c r="CR94" s="17">
        <f t="shared" si="36"/>
        <v>0</v>
      </c>
      <c r="CS94" s="17">
        <f t="shared" si="37"/>
        <v>10</v>
      </c>
      <c r="CT94" s="17">
        <f t="shared" si="38"/>
        <v>7</v>
      </c>
      <c r="CU94" s="17">
        <f t="shared" si="39"/>
        <v>8</v>
      </c>
      <c r="CV94" s="17">
        <f t="shared" si="40"/>
        <v>0</v>
      </c>
      <c r="CW94" s="17">
        <f t="shared" si="41"/>
        <v>0</v>
      </c>
      <c r="CX94" s="17">
        <f t="shared" si="42"/>
        <v>0</v>
      </c>
      <c r="CY94" s="17">
        <f t="shared" si="43"/>
        <v>0</v>
      </c>
      <c r="CZ94" s="17">
        <f t="shared" si="44"/>
        <v>10</v>
      </c>
      <c r="DA94" s="17">
        <f t="shared" si="45"/>
        <v>7</v>
      </c>
      <c r="DB94" s="17">
        <f t="shared" si="46"/>
        <v>8</v>
      </c>
      <c r="DC94" s="17">
        <f t="shared" si="47"/>
      </c>
      <c r="DD94" s="17">
        <f t="shared" si="48"/>
      </c>
      <c r="DE94" s="17">
        <f t="shared" si="49"/>
      </c>
      <c r="DF94" s="17">
        <f t="shared" si="50"/>
      </c>
      <c r="DG94" s="23">
        <f t="shared" si="51"/>
        <v>8.333333333333334</v>
      </c>
      <c r="DH94" s="23">
        <f t="shared" si="52"/>
        <v>8.333333333333334</v>
      </c>
      <c r="DI94" s="23">
        <f t="shared" si="53"/>
        <v>8.333333333333334</v>
      </c>
      <c r="DJ94" s="17">
        <f t="shared" si="62"/>
        <v>8.3</v>
      </c>
      <c r="DK94" s="17">
        <f t="shared" si="54"/>
        <v>8.3</v>
      </c>
      <c r="DL94" s="17" t="str">
        <f t="shared" si="55"/>
        <v>28</v>
      </c>
      <c r="DM94" s="24">
        <f t="shared" si="56"/>
      </c>
      <c r="DN94" s="25" t="str">
        <f t="shared" si="57"/>
        <v>Martinho da Silva  Teixeira</v>
      </c>
      <c r="DO94" s="11" t="str">
        <f t="shared" si="58"/>
        <v>Martinho da Silva  Teixeira</v>
      </c>
      <c r="DP94" s="3">
        <f t="shared" si="59"/>
        <v>8.3</v>
      </c>
      <c r="DQ94" s="3">
        <f t="shared" si="60"/>
      </c>
      <c r="DR94" s="3" t="str">
        <f t="shared" si="61"/>
        <v>Aprovado</v>
      </c>
      <c r="DS94" s="27"/>
      <c r="DT94" s="27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14"/>
      <c r="EM94" s="14"/>
      <c r="EN94" s="14"/>
      <c r="EO94" s="14"/>
      <c r="EP94" s="14"/>
      <c r="EQ94" s="14"/>
      <c r="ER94" s="14"/>
      <c r="ES94" s="14"/>
      <c r="ET94" s="14"/>
      <c r="EU94" s="14"/>
    </row>
    <row r="95" spans="1:151" s="15" customFormat="1" ht="12" customHeight="1">
      <c r="A95" s="105" t="str">
        <f t="shared" si="3"/>
        <v>29</v>
      </c>
      <c r="B95" s="74">
        <f t="shared" si="4"/>
      </c>
      <c r="C95" s="148" t="str">
        <f t="shared" si="5"/>
        <v>Maria Cibele Olegário Paiva</v>
      </c>
      <c r="D95" s="240">
        <v>10</v>
      </c>
      <c r="E95" s="240"/>
      <c r="F95" s="240"/>
      <c r="G95" s="153"/>
      <c r="H95" s="153"/>
      <c r="I95" s="153"/>
      <c r="J95" s="153">
        <v>8</v>
      </c>
      <c r="K95" s="153"/>
      <c r="L95" s="153"/>
      <c r="M95" s="153"/>
      <c r="N95" s="153"/>
      <c r="O95" s="153"/>
      <c r="P95" s="153">
        <v>9</v>
      </c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>
        <f t="shared" si="6"/>
        <v>9</v>
      </c>
      <c r="BA95" s="153"/>
      <c r="BB95" s="153"/>
      <c r="BC95" s="153"/>
      <c r="BD95" s="233">
        <f t="shared" si="7"/>
      </c>
      <c r="BE95" s="233"/>
      <c r="BF95" s="231" t="str">
        <f t="shared" si="8"/>
        <v>Aprovado</v>
      </c>
      <c r="BG95" s="231"/>
      <c r="BH95" s="231"/>
      <c r="BI95" s="231"/>
      <c r="BJ95" s="231"/>
      <c r="BK95" s="231"/>
      <c r="BL95" s="231"/>
      <c r="BM95" s="231"/>
      <c r="BN95" s="231"/>
      <c r="BO95" s="231"/>
      <c r="BP95" s="3"/>
      <c r="BQ95" s="11">
        <f t="shared" si="9"/>
        <v>10</v>
      </c>
      <c r="BR95" s="11">
        <f t="shared" si="10"/>
      </c>
      <c r="BS95" s="11">
        <f t="shared" si="11"/>
        <v>8</v>
      </c>
      <c r="BT95" s="11">
        <f t="shared" si="12"/>
      </c>
      <c r="BU95" s="11">
        <f t="shared" si="13"/>
        <v>9</v>
      </c>
      <c r="BV95" s="11">
        <f t="shared" si="14"/>
      </c>
      <c r="BW95" s="11">
        <f t="shared" si="15"/>
      </c>
      <c r="BX95" s="11">
        <f t="shared" si="16"/>
      </c>
      <c r="BY95" s="11">
        <f t="shared" si="17"/>
      </c>
      <c r="BZ95" s="11">
        <f t="shared" si="18"/>
      </c>
      <c r="CA95" s="11">
        <f t="shared" si="19"/>
      </c>
      <c r="CB95" s="11">
        <f t="shared" si="20"/>
      </c>
      <c r="CC95" s="11">
        <f t="shared" si="21"/>
      </c>
      <c r="CD95" s="11">
        <f t="shared" si="22"/>
      </c>
      <c r="CE95" s="22">
        <f t="shared" si="23"/>
        <v>10</v>
      </c>
      <c r="CF95" s="22">
        <f t="shared" si="24"/>
        <v>0</v>
      </c>
      <c r="CG95" s="22">
        <f t="shared" si="25"/>
        <v>8</v>
      </c>
      <c r="CH95" s="22">
        <f t="shared" si="26"/>
        <v>0</v>
      </c>
      <c r="CI95" s="22">
        <f t="shared" si="27"/>
        <v>9</v>
      </c>
      <c r="CJ95" s="22">
        <f t="shared" si="28"/>
        <v>0</v>
      </c>
      <c r="CK95" s="22">
        <f t="shared" si="29"/>
        <v>0</v>
      </c>
      <c r="CL95" s="17">
        <f t="shared" si="30"/>
        <v>0</v>
      </c>
      <c r="CM95" s="17">
        <f t="shared" si="31"/>
        <v>0</v>
      </c>
      <c r="CN95" s="17">
        <f t="shared" si="32"/>
        <v>0</v>
      </c>
      <c r="CO95" s="17">
        <f t="shared" si="33"/>
        <v>0</v>
      </c>
      <c r="CP95" s="17">
        <f t="shared" si="34"/>
        <v>0</v>
      </c>
      <c r="CQ95" s="17">
        <f t="shared" si="35"/>
        <v>0</v>
      </c>
      <c r="CR95" s="17">
        <f t="shared" si="36"/>
        <v>0</v>
      </c>
      <c r="CS95" s="17">
        <f t="shared" si="37"/>
        <v>10</v>
      </c>
      <c r="CT95" s="17">
        <f t="shared" si="38"/>
        <v>8</v>
      </c>
      <c r="CU95" s="17">
        <f t="shared" si="39"/>
        <v>9</v>
      </c>
      <c r="CV95" s="17">
        <f t="shared" si="40"/>
        <v>0</v>
      </c>
      <c r="CW95" s="17">
        <f t="shared" si="41"/>
        <v>0</v>
      </c>
      <c r="CX95" s="17">
        <f t="shared" si="42"/>
        <v>0</v>
      </c>
      <c r="CY95" s="17">
        <f t="shared" si="43"/>
        <v>0</v>
      </c>
      <c r="CZ95" s="17">
        <f t="shared" si="44"/>
        <v>10</v>
      </c>
      <c r="DA95" s="17">
        <f t="shared" si="45"/>
        <v>8</v>
      </c>
      <c r="DB95" s="17">
        <f t="shared" si="46"/>
        <v>9</v>
      </c>
      <c r="DC95" s="17">
        <f t="shared" si="47"/>
      </c>
      <c r="DD95" s="17">
        <f t="shared" si="48"/>
      </c>
      <c r="DE95" s="17">
        <f t="shared" si="49"/>
      </c>
      <c r="DF95" s="17">
        <f t="shared" si="50"/>
      </c>
      <c r="DG95" s="23">
        <f t="shared" si="51"/>
        <v>9</v>
      </c>
      <c r="DH95" s="23">
        <f t="shared" si="52"/>
        <v>9</v>
      </c>
      <c r="DI95" s="23">
        <f t="shared" si="53"/>
        <v>9</v>
      </c>
      <c r="DJ95" s="17">
        <f t="shared" si="62"/>
        <v>9</v>
      </c>
      <c r="DK95" s="17">
        <f t="shared" si="54"/>
        <v>9</v>
      </c>
      <c r="DL95" s="17" t="str">
        <f t="shared" si="55"/>
        <v>29</v>
      </c>
      <c r="DM95" s="24">
        <f t="shared" si="56"/>
      </c>
      <c r="DN95" s="25" t="str">
        <f t="shared" si="57"/>
        <v>Maria Cibele Olegário Paiva</v>
      </c>
      <c r="DO95" s="11" t="str">
        <f t="shared" si="58"/>
        <v>Maria Cibele Olegário Paiva</v>
      </c>
      <c r="DP95" s="3">
        <f t="shared" si="59"/>
        <v>9</v>
      </c>
      <c r="DQ95" s="3">
        <f t="shared" si="60"/>
      </c>
      <c r="DR95" s="3" t="str">
        <f t="shared" si="61"/>
        <v>Aprovado</v>
      </c>
      <c r="DS95" s="27"/>
      <c r="DT95" s="27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14"/>
      <c r="EM95" s="14"/>
      <c r="EN95" s="14"/>
      <c r="EO95" s="14"/>
      <c r="EP95" s="14"/>
      <c r="EQ95" s="14"/>
      <c r="ER95" s="14"/>
      <c r="ES95" s="14"/>
      <c r="ET95" s="14"/>
      <c r="EU95" s="14"/>
    </row>
    <row r="96" spans="1:151" s="15" customFormat="1" ht="12" customHeight="1">
      <c r="A96" s="105" t="str">
        <f t="shared" si="3"/>
        <v>30</v>
      </c>
      <c r="B96" s="74">
        <f t="shared" si="4"/>
      </c>
      <c r="C96" s="148" t="str">
        <f t="shared" si="5"/>
        <v>Maria Rosilene Prado Machado</v>
      </c>
      <c r="D96" s="240">
        <v>10</v>
      </c>
      <c r="E96" s="240"/>
      <c r="F96" s="240"/>
      <c r="G96" s="153"/>
      <c r="H96" s="153"/>
      <c r="I96" s="153"/>
      <c r="J96" s="153">
        <v>7</v>
      </c>
      <c r="K96" s="153"/>
      <c r="L96" s="153"/>
      <c r="M96" s="153"/>
      <c r="N96" s="153"/>
      <c r="O96" s="153"/>
      <c r="P96" s="153">
        <v>7</v>
      </c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>
        <f t="shared" si="6"/>
        <v>8</v>
      </c>
      <c r="BA96" s="153"/>
      <c r="BB96" s="153"/>
      <c r="BC96" s="153"/>
      <c r="BD96" s="233">
        <f t="shared" si="7"/>
      </c>
      <c r="BE96" s="233"/>
      <c r="BF96" s="231" t="str">
        <f t="shared" si="8"/>
        <v>Aprovado</v>
      </c>
      <c r="BG96" s="231"/>
      <c r="BH96" s="231"/>
      <c r="BI96" s="231"/>
      <c r="BJ96" s="231"/>
      <c r="BK96" s="231"/>
      <c r="BL96" s="231"/>
      <c r="BM96" s="231"/>
      <c r="BN96" s="231"/>
      <c r="BO96" s="231"/>
      <c r="BP96" s="3"/>
      <c r="BQ96" s="11">
        <f t="shared" si="9"/>
        <v>10</v>
      </c>
      <c r="BR96" s="11">
        <f t="shared" si="10"/>
      </c>
      <c r="BS96" s="11">
        <f t="shared" si="11"/>
        <v>7</v>
      </c>
      <c r="BT96" s="11">
        <f t="shared" si="12"/>
      </c>
      <c r="BU96" s="11">
        <f t="shared" si="13"/>
        <v>7</v>
      </c>
      <c r="BV96" s="11">
        <f t="shared" si="14"/>
      </c>
      <c r="BW96" s="11">
        <f t="shared" si="15"/>
      </c>
      <c r="BX96" s="11">
        <f t="shared" si="16"/>
      </c>
      <c r="BY96" s="11">
        <f t="shared" si="17"/>
      </c>
      <c r="BZ96" s="11">
        <f t="shared" si="18"/>
      </c>
      <c r="CA96" s="11">
        <f t="shared" si="19"/>
      </c>
      <c r="CB96" s="11">
        <f t="shared" si="20"/>
      </c>
      <c r="CC96" s="11">
        <f t="shared" si="21"/>
      </c>
      <c r="CD96" s="11">
        <f t="shared" si="22"/>
      </c>
      <c r="CE96" s="22">
        <f t="shared" si="23"/>
        <v>10</v>
      </c>
      <c r="CF96" s="22">
        <f t="shared" si="24"/>
        <v>0</v>
      </c>
      <c r="CG96" s="22">
        <f t="shared" si="25"/>
        <v>7</v>
      </c>
      <c r="CH96" s="22">
        <f t="shared" si="26"/>
        <v>0</v>
      </c>
      <c r="CI96" s="22">
        <f t="shared" si="27"/>
        <v>7</v>
      </c>
      <c r="CJ96" s="22">
        <f t="shared" si="28"/>
        <v>0</v>
      </c>
      <c r="CK96" s="22">
        <f t="shared" si="29"/>
        <v>0</v>
      </c>
      <c r="CL96" s="17">
        <f t="shared" si="30"/>
        <v>0</v>
      </c>
      <c r="CM96" s="17">
        <f t="shared" si="31"/>
        <v>0</v>
      </c>
      <c r="CN96" s="17">
        <f t="shared" si="32"/>
        <v>0</v>
      </c>
      <c r="CO96" s="17">
        <f t="shared" si="33"/>
        <v>0</v>
      </c>
      <c r="CP96" s="17">
        <f t="shared" si="34"/>
        <v>0</v>
      </c>
      <c r="CQ96" s="17">
        <f t="shared" si="35"/>
        <v>0</v>
      </c>
      <c r="CR96" s="17">
        <f t="shared" si="36"/>
        <v>0</v>
      </c>
      <c r="CS96" s="17">
        <f t="shared" si="37"/>
        <v>10</v>
      </c>
      <c r="CT96" s="17">
        <f t="shared" si="38"/>
        <v>7</v>
      </c>
      <c r="CU96" s="17">
        <f t="shared" si="39"/>
        <v>7</v>
      </c>
      <c r="CV96" s="17">
        <f t="shared" si="40"/>
        <v>0</v>
      </c>
      <c r="CW96" s="17">
        <f t="shared" si="41"/>
        <v>0</v>
      </c>
      <c r="CX96" s="17">
        <f t="shared" si="42"/>
        <v>0</v>
      </c>
      <c r="CY96" s="17">
        <f t="shared" si="43"/>
        <v>0</v>
      </c>
      <c r="CZ96" s="17">
        <f t="shared" si="44"/>
        <v>10</v>
      </c>
      <c r="DA96" s="17">
        <f t="shared" si="45"/>
        <v>7</v>
      </c>
      <c r="DB96" s="17">
        <f t="shared" si="46"/>
        <v>7</v>
      </c>
      <c r="DC96" s="17">
        <f t="shared" si="47"/>
      </c>
      <c r="DD96" s="17">
        <f t="shared" si="48"/>
      </c>
      <c r="DE96" s="17">
        <f t="shared" si="49"/>
      </c>
      <c r="DF96" s="17">
        <f t="shared" si="50"/>
      </c>
      <c r="DG96" s="23">
        <f t="shared" si="51"/>
        <v>8</v>
      </c>
      <c r="DH96" s="23">
        <f t="shared" si="52"/>
        <v>8</v>
      </c>
      <c r="DI96" s="23">
        <f t="shared" si="53"/>
        <v>8</v>
      </c>
      <c r="DJ96" s="17">
        <f t="shared" si="62"/>
        <v>8</v>
      </c>
      <c r="DK96" s="17">
        <f t="shared" si="54"/>
        <v>8</v>
      </c>
      <c r="DL96" s="17" t="str">
        <f t="shared" si="55"/>
        <v>30</v>
      </c>
      <c r="DM96" s="24">
        <f t="shared" si="56"/>
      </c>
      <c r="DN96" s="25" t="str">
        <f t="shared" si="57"/>
        <v>Maria Rosilene Prado Machado</v>
      </c>
      <c r="DO96" s="11" t="str">
        <f t="shared" si="58"/>
        <v>Maria Rosilene Prado Machado</v>
      </c>
      <c r="DP96" s="3">
        <f t="shared" si="59"/>
        <v>8</v>
      </c>
      <c r="DQ96" s="3">
        <f t="shared" si="60"/>
      </c>
      <c r="DR96" s="3" t="str">
        <f t="shared" si="61"/>
        <v>Aprovado</v>
      </c>
      <c r="DS96" s="27"/>
      <c r="DT96" s="27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14"/>
      <c r="EM96" s="14"/>
      <c r="EN96" s="14"/>
      <c r="EO96" s="14"/>
      <c r="EP96" s="14"/>
      <c r="EQ96" s="14"/>
      <c r="ER96" s="14"/>
      <c r="ES96" s="14"/>
      <c r="ET96" s="14"/>
      <c r="EU96" s="14"/>
    </row>
    <row r="97" spans="1:151" s="15" customFormat="1" ht="12" customHeight="1">
      <c r="A97" s="105" t="str">
        <f t="shared" si="3"/>
        <v>31</v>
      </c>
      <c r="B97" s="74">
        <f t="shared" si="4"/>
      </c>
      <c r="C97" s="148" t="str">
        <f t="shared" si="5"/>
        <v>Maria Omilda Aguiar Caxias</v>
      </c>
      <c r="D97" s="240">
        <v>10</v>
      </c>
      <c r="E97" s="240"/>
      <c r="F97" s="240"/>
      <c r="G97" s="153"/>
      <c r="H97" s="153"/>
      <c r="I97" s="153"/>
      <c r="J97" s="153">
        <v>7</v>
      </c>
      <c r="K97" s="153"/>
      <c r="L97" s="153"/>
      <c r="M97" s="153"/>
      <c r="N97" s="153"/>
      <c r="O97" s="153"/>
      <c r="P97" s="153">
        <v>7</v>
      </c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>
        <f t="shared" si="6"/>
        <v>8</v>
      </c>
      <c r="BA97" s="153"/>
      <c r="BB97" s="153"/>
      <c r="BC97" s="153"/>
      <c r="BD97" s="233">
        <f t="shared" si="7"/>
      </c>
      <c r="BE97" s="233"/>
      <c r="BF97" s="231" t="str">
        <f t="shared" si="8"/>
        <v>Aprovado</v>
      </c>
      <c r="BG97" s="231"/>
      <c r="BH97" s="231"/>
      <c r="BI97" s="231"/>
      <c r="BJ97" s="231"/>
      <c r="BK97" s="231"/>
      <c r="BL97" s="231"/>
      <c r="BM97" s="231"/>
      <c r="BN97" s="231"/>
      <c r="BO97" s="231"/>
      <c r="BP97" s="3"/>
      <c r="BQ97" s="11">
        <f t="shared" si="9"/>
        <v>10</v>
      </c>
      <c r="BR97" s="11">
        <f t="shared" si="10"/>
      </c>
      <c r="BS97" s="11">
        <f t="shared" si="11"/>
        <v>7</v>
      </c>
      <c r="BT97" s="11">
        <f t="shared" si="12"/>
      </c>
      <c r="BU97" s="11">
        <f t="shared" si="13"/>
        <v>7</v>
      </c>
      <c r="BV97" s="11">
        <f t="shared" si="14"/>
      </c>
      <c r="BW97" s="11">
        <f t="shared" si="15"/>
      </c>
      <c r="BX97" s="11">
        <f t="shared" si="16"/>
      </c>
      <c r="BY97" s="11">
        <f t="shared" si="17"/>
      </c>
      <c r="BZ97" s="11">
        <f t="shared" si="18"/>
      </c>
      <c r="CA97" s="11">
        <f t="shared" si="19"/>
      </c>
      <c r="CB97" s="11">
        <f t="shared" si="20"/>
      </c>
      <c r="CC97" s="11">
        <f t="shared" si="21"/>
      </c>
      <c r="CD97" s="11">
        <f t="shared" si="22"/>
      </c>
      <c r="CE97" s="22">
        <f t="shared" si="23"/>
        <v>10</v>
      </c>
      <c r="CF97" s="22">
        <f t="shared" si="24"/>
        <v>0</v>
      </c>
      <c r="CG97" s="22">
        <f t="shared" si="25"/>
        <v>7</v>
      </c>
      <c r="CH97" s="22">
        <f t="shared" si="26"/>
        <v>0</v>
      </c>
      <c r="CI97" s="22">
        <f t="shared" si="27"/>
        <v>7</v>
      </c>
      <c r="CJ97" s="22">
        <f t="shared" si="28"/>
        <v>0</v>
      </c>
      <c r="CK97" s="22">
        <f t="shared" si="29"/>
        <v>0</v>
      </c>
      <c r="CL97" s="17">
        <f t="shared" si="30"/>
        <v>0</v>
      </c>
      <c r="CM97" s="17">
        <f t="shared" si="31"/>
        <v>0</v>
      </c>
      <c r="CN97" s="17">
        <f t="shared" si="32"/>
        <v>0</v>
      </c>
      <c r="CO97" s="17">
        <f t="shared" si="33"/>
        <v>0</v>
      </c>
      <c r="CP97" s="17">
        <f t="shared" si="34"/>
        <v>0</v>
      </c>
      <c r="CQ97" s="17">
        <f t="shared" si="35"/>
        <v>0</v>
      </c>
      <c r="CR97" s="17">
        <f t="shared" si="36"/>
        <v>0</v>
      </c>
      <c r="CS97" s="17">
        <f t="shared" si="37"/>
        <v>10</v>
      </c>
      <c r="CT97" s="17">
        <f t="shared" si="38"/>
        <v>7</v>
      </c>
      <c r="CU97" s="17">
        <f t="shared" si="39"/>
        <v>7</v>
      </c>
      <c r="CV97" s="17">
        <f t="shared" si="40"/>
        <v>0</v>
      </c>
      <c r="CW97" s="17">
        <f t="shared" si="41"/>
        <v>0</v>
      </c>
      <c r="CX97" s="17">
        <f t="shared" si="42"/>
        <v>0</v>
      </c>
      <c r="CY97" s="17">
        <f t="shared" si="43"/>
        <v>0</v>
      </c>
      <c r="CZ97" s="17">
        <f t="shared" si="44"/>
        <v>10</v>
      </c>
      <c r="DA97" s="17">
        <f t="shared" si="45"/>
        <v>7</v>
      </c>
      <c r="DB97" s="17">
        <f t="shared" si="46"/>
        <v>7</v>
      </c>
      <c r="DC97" s="17">
        <f t="shared" si="47"/>
      </c>
      <c r="DD97" s="17">
        <f t="shared" si="48"/>
      </c>
      <c r="DE97" s="17">
        <f t="shared" si="49"/>
      </c>
      <c r="DF97" s="17">
        <f t="shared" si="50"/>
      </c>
      <c r="DG97" s="23">
        <f t="shared" si="51"/>
        <v>8</v>
      </c>
      <c r="DH97" s="23">
        <f t="shared" si="52"/>
        <v>8</v>
      </c>
      <c r="DI97" s="23">
        <f t="shared" si="53"/>
        <v>8</v>
      </c>
      <c r="DJ97" s="17">
        <f t="shared" si="62"/>
        <v>8</v>
      </c>
      <c r="DK97" s="17">
        <f t="shared" si="54"/>
        <v>8</v>
      </c>
      <c r="DL97" s="17" t="str">
        <f t="shared" si="55"/>
        <v>31</v>
      </c>
      <c r="DM97" s="24">
        <f t="shared" si="56"/>
      </c>
      <c r="DN97" s="25" t="str">
        <f t="shared" si="57"/>
        <v>Maria Omilda Aguiar Caxias</v>
      </c>
      <c r="DO97" s="11" t="str">
        <f t="shared" si="58"/>
        <v>Maria Omilda Aguiar Caxias</v>
      </c>
      <c r="DP97" s="3">
        <f t="shared" si="59"/>
        <v>8</v>
      </c>
      <c r="DQ97" s="3">
        <f t="shared" si="60"/>
      </c>
      <c r="DR97" s="3" t="str">
        <f t="shared" si="61"/>
        <v>Aprovado</v>
      </c>
      <c r="DS97" s="27"/>
      <c r="DT97" s="27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14"/>
      <c r="EM97" s="14"/>
      <c r="EN97" s="14"/>
      <c r="EO97" s="14"/>
      <c r="EP97" s="14"/>
      <c r="EQ97" s="14"/>
      <c r="ER97" s="14"/>
      <c r="ES97" s="14"/>
      <c r="ET97" s="14"/>
      <c r="EU97" s="14"/>
    </row>
    <row r="98" spans="1:151" s="15" customFormat="1" ht="12" customHeight="1">
      <c r="A98" s="105" t="str">
        <f t="shared" si="3"/>
        <v>32</v>
      </c>
      <c r="B98" s="74">
        <f t="shared" si="4"/>
      </c>
      <c r="C98" s="148" t="str">
        <f t="shared" si="5"/>
        <v>Nazaré de Jesus Plácido Cruz</v>
      </c>
      <c r="D98" s="240">
        <v>10</v>
      </c>
      <c r="E98" s="240"/>
      <c r="F98" s="240"/>
      <c r="G98" s="153"/>
      <c r="H98" s="153"/>
      <c r="I98" s="153"/>
      <c r="J98" s="153">
        <v>8</v>
      </c>
      <c r="K98" s="153"/>
      <c r="L98" s="153"/>
      <c r="M98" s="153"/>
      <c r="N98" s="153"/>
      <c r="O98" s="153"/>
      <c r="P98" s="153">
        <v>8</v>
      </c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>
        <f t="shared" si="6"/>
        <v>8.7</v>
      </c>
      <c r="BA98" s="153"/>
      <c r="BB98" s="153"/>
      <c r="BC98" s="153"/>
      <c r="BD98" s="233">
        <f t="shared" si="7"/>
      </c>
      <c r="BE98" s="233"/>
      <c r="BF98" s="231" t="str">
        <f t="shared" si="8"/>
        <v>Aprovado</v>
      </c>
      <c r="BG98" s="231"/>
      <c r="BH98" s="231"/>
      <c r="BI98" s="231"/>
      <c r="BJ98" s="231"/>
      <c r="BK98" s="231"/>
      <c r="BL98" s="231"/>
      <c r="BM98" s="231"/>
      <c r="BN98" s="231"/>
      <c r="BO98" s="231"/>
      <c r="BP98" s="3"/>
      <c r="BQ98" s="11">
        <f t="shared" si="9"/>
        <v>10</v>
      </c>
      <c r="BR98" s="11">
        <f t="shared" si="10"/>
      </c>
      <c r="BS98" s="11">
        <f t="shared" si="11"/>
        <v>8</v>
      </c>
      <c r="BT98" s="11">
        <f t="shared" si="12"/>
      </c>
      <c r="BU98" s="11">
        <f t="shared" si="13"/>
        <v>8</v>
      </c>
      <c r="BV98" s="11">
        <f t="shared" si="14"/>
      </c>
      <c r="BW98" s="11">
        <f t="shared" si="15"/>
      </c>
      <c r="BX98" s="11">
        <f t="shared" si="16"/>
      </c>
      <c r="BY98" s="11">
        <f t="shared" si="17"/>
      </c>
      <c r="BZ98" s="11">
        <f t="shared" si="18"/>
      </c>
      <c r="CA98" s="11">
        <f t="shared" si="19"/>
      </c>
      <c r="CB98" s="11">
        <f t="shared" si="20"/>
      </c>
      <c r="CC98" s="11">
        <f t="shared" si="21"/>
      </c>
      <c r="CD98" s="11">
        <f t="shared" si="22"/>
      </c>
      <c r="CE98" s="22">
        <f t="shared" si="23"/>
        <v>10</v>
      </c>
      <c r="CF98" s="22">
        <f t="shared" si="24"/>
        <v>0</v>
      </c>
      <c r="CG98" s="22">
        <f t="shared" si="25"/>
        <v>8</v>
      </c>
      <c r="CH98" s="22">
        <f t="shared" si="26"/>
        <v>0</v>
      </c>
      <c r="CI98" s="22">
        <f t="shared" si="27"/>
        <v>8</v>
      </c>
      <c r="CJ98" s="22">
        <f t="shared" si="28"/>
        <v>0</v>
      </c>
      <c r="CK98" s="22">
        <f t="shared" si="29"/>
        <v>0</v>
      </c>
      <c r="CL98" s="17">
        <f t="shared" si="30"/>
        <v>0</v>
      </c>
      <c r="CM98" s="17">
        <f t="shared" si="31"/>
        <v>0</v>
      </c>
      <c r="CN98" s="17">
        <f t="shared" si="32"/>
        <v>0</v>
      </c>
      <c r="CO98" s="17">
        <f t="shared" si="33"/>
        <v>0</v>
      </c>
      <c r="CP98" s="17">
        <f t="shared" si="34"/>
        <v>0</v>
      </c>
      <c r="CQ98" s="17">
        <f t="shared" si="35"/>
        <v>0</v>
      </c>
      <c r="CR98" s="17">
        <f t="shared" si="36"/>
        <v>0</v>
      </c>
      <c r="CS98" s="17">
        <f t="shared" si="37"/>
        <v>10</v>
      </c>
      <c r="CT98" s="17">
        <f t="shared" si="38"/>
        <v>8</v>
      </c>
      <c r="CU98" s="17">
        <f t="shared" si="39"/>
        <v>8</v>
      </c>
      <c r="CV98" s="17">
        <f t="shared" si="40"/>
        <v>0</v>
      </c>
      <c r="CW98" s="17">
        <f t="shared" si="41"/>
        <v>0</v>
      </c>
      <c r="CX98" s="17">
        <f t="shared" si="42"/>
        <v>0</v>
      </c>
      <c r="CY98" s="17">
        <f t="shared" si="43"/>
        <v>0</v>
      </c>
      <c r="CZ98" s="17">
        <f t="shared" si="44"/>
        <v>10</v>
      </c>
      <c r="DA98" s="17">
        <f t="shared" si="45"/>
        <v>8</v>
      </c>
      <c r="DB98" s="17">
        <f t="shared" si="46"/>
        <v>8</v>
      </c>
      <c r="DC98" s="17">
        <f t="shared" si="47"/>
      </c>
      <c r="DD98" s="17">
        <f t="shared" si="48"/>
      </c>
      <c r="DE98" s="17">
        <f t="shared" si="49"/>
      </c>
      <c r="DF98" s="17">
        <f t="shared" si="50"/>
      </c>
      <c r="DG98" s="23">
        <f t="shared" si="51"/>
        <v>8.666666666666666</v>
      </c>
      <c r="DH98" s="23">
        <f t="shared" si="52"/>
        <v>8.666666666666666</v>
      </c>
      <c r="DI98" s="23">
        <f t="shared" si="53"/>
        <v>8.666666666666666</v>
      </c>
      <c r="DJ98" s="17">
        <f t="shared" si="62"/>
        <v>8.7</v>
      </c>
      <c r="DK98" s="17">
        <f t="shared" si="54"/>
        <v>8.7</v>
      </c>
      <c r="DL98" s="17" t="str">
        <f t="shared" si="55"/>
        <v>32</v>
      </c>
      <c r="DM98" s="24">
        <f t="shared" si="56"/>
      </c>
      <c r="DN98" s="25" t="str">
        <f t="shared" si="57"/>
        <v>Nazaré de Jesus Plácido Cruz</v>
      </c>
      <c r="DO98" s="11" t="str">
        <f t="shared" si="58"/>
        <v>Nazaré de Jesus Plácido Cruz</v>
      </c>
      <c r="DP98" s="3">
        <f t="shared" si="59"/>
        <v>8.7</v>
      </c>
      <c r="DQ98" s="3">
        <f t="shared" si="60"/>
      </c>
      <c r="DR98" s="3" t="str">
        <f t="shared" si="61"/>
        <v>Aprovado</v>
      </c>
      <c r="DS98" s="27"/>
      <c r="DT98" s="27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14"/>
      <c r="EM98" s="14"/>
      <c r="EN98" s="14"/>
      <c r="EO98" s="14"/>
      <c r="EP98" s="14"/>
      <c r="EQ98" s="14"/>
      <c r="ER98" s="14"/>
      <c r="ES98" s="14"/>
      <c r="ET98" s="14"/>
      <c r="EU98" s="14"/>
    </row>
    <row r="99" spans="1:124" ht="12" customHeight="1">
      <c r="A99" s="105" t="str">
        <f t="shared" si="3"/>
        <v>33</v>
      </c>
      <c r="B99" s="74">
        <f t="shared" si="4"/>
      </c>
      <c r="C99" s="148" t="str">
        <f t="shared" si="5"/>
        <v>Natanael Paixão Baltazar</v>
      </c>
      <c r="D99" s="240">
        <v>10</v>
      </c>
      <c r="E99" s="240"/>
      <c r="F99" s="240"/>
      <c r="G99" s="153"/>
      <c r="H99" s="153"/>
      <c r="I99" s="153"/>
      <c r="J99" s="153">
        <v>9</v>
      </c>
      <c r="K99" s="153"/>
      <c r="L99" s="153"/>
      <c r="M99" s="153"/>
      <c r="N99" s="153"/>
      <c r="O99" s="153"/>
      <c r="P99" s="153">
        <v>7</v>
      </c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>
        <f t="shared" si="6"/>
        <v>8.7</v>
      </c>
      <c r="BA99" s="153"/>
      <c r="BB99" s="153"/>
      <c r="BC99" s="153"/>
      <c r="BD99" s="233">
        <f t="shared" si="7"/>
      </c>
      <c r="BE99" s="233"/>
      <c r="BF99" s="231" t="str">
        <f t="shared" si="8"/>
        <v>Aprovado</v>
      </c>
      <c r="BG99" s="231"/>
      <c r="BH99" s="231"/>
      <c r="BI99" s="231"/>
      <c r="BJ99" s="231"/>
      <c r="BK99" s="231"/>
      <c r="BL99" s="231"/>
      <c r="BM99" s="231"/>
      <c r="BN99" s="231"/>
      <c r="BO99" s="231"/>
      <c r="BP99" s="3"/>
      <c r="BQ99" s="11">
        <f t="shared" si="9"/>
        <v>10</v>
      </c>
      <c r="BR99" s="11">
        <f t="shared" si="10"/>
      </c>
      <c r="BS99" s="11">
        <f t="shared" si="11"/>
        <v>9</v>
      </c>
      <c r="BT99" s="11">
        <f t="shared" si="12"/>
      </c>
      <c r="BU99" s="11">
        <f t="shared" si="13"/>
        <v>7</v>
      </c>
      <c r="BV99" s="11">
        <f t="shared" si="14"/>
      </c>
      <c r="BW99" s="11">
        <f t="shared" si="15"/>
      </c>
      <c r="BX99" s="11">
        <f t="shared" si="16"/>
      </c>
      <c r="BY99" s="11">
        <f t="shared" si="17"/>
      </c>
      <c r="BZ99" s="11">
        <f t="shared" si="18"/>
      </c>
      <c r="CA99" s="11">
        <f t="shared" si="19"/>
      </c>
      <c r="CB99" s="11">
        <f t="shared" si="20"/>
      </c>
      <c r="CC99" s="11">
        <f t="shared" si="21"/>
      </c>
      <c r="CD99" s="11">
        <f t="shared" si="22"/>
      </c>
      <c r="CE99" s="22">
        <f t="shared" si="23"/>
        <v>10</v>
      </c>
      <c r="CF99" s="22">
        <f t="shared" si="24"/>
        <v>0</v>
      </c>
      <c r="CG99" s="22">
        <f t="shared" si="25"/>
        <v>9</v>
      </c>
      <c r="CH99" s="22">
        <f t="shared" si="26"/>
        <v>0</v>
      </c>
      <c r="CI99" s="22">
        <f t="shared" si="27"/>
        <v>7</v>
      </c>
      <c r="CJ99" s="22">
        <f t="shared" si="28"/>
        <v>0</v>
      </c>
      <c r="CK99" s="22">
        <f t="shared" si="29"/>
        <v>0</v>
      </c>
      <c r="CL99" s="17">
        <f t="shared" si="30"/>
        <v>0</v>
      </c>
      <c r="CM99" s="17">
        <f t="shared" si="31"/>
        <v>0</v>
      </c>
      <c r="CN99" s="17">
        <f t="shared" si="32"/>
        <v>0</v>
      </c>
      <c r="CO99" s="17">
        <f t="shared" si="33"/>
        <v>0</v>
      </c>
      <c r="CP99" s="17">
        <f t="shared" si="34"/>
        <v>0</v>
      </c>
      <c r="CQ99" s="17">
        <f t="shared" si="35"/>
        <v>0</v>
      </c>
      <c r="CR99" s="17">
        <f t="shared" si="36"/>
        <v>0</v>
      </c>
      <c r="CS99" s="17">
        <f t="shared" si="37"/>
        <v>10</v>
      </c>
      <c r="CT99" s="17">
        <f t="shared" si="38"/>
        <v>9</v>
      </c>
      <c r="CU99" s="17">
        <f t="shared" si="39"/>
        <v>7</v>
      </c>
      <c r="CV99" s="17">
        <f t="shared" si="40"/>
        <v>0</v>
      </c>
      <c r="CW99" s="17">
        <f t="shared" si="41"/>
        <v>0</v>
      </c>
      <c r="CX99" s="17">
        <f t="shared" si="42"/>
        <v>0</v>
      </c>
      <c r="CY99" s="17">
        <f t="shared" si="43"/>
        <v>0</v>
      </c>
      <c r="CZ99" s="17">
        <f t="shared" si="44"/>
        <v>10</v>
      </c>
      <c r="DA99" s="17">
        <f t="shared" si="45"/>
        <v>9</v>
      </c>
      <c r="DB99" s="17">
        <f t="shared" si="46"/>
        <v>7</v>
      </c>
      <c r="DC99" s="17">
        <f t="shared" si="47"/>
      </c>
      <c r="DD99" s="17">
        <f t="shared" si="48"/>
      </c>
      <c r="DE99" s="17">
        <f t="shared" si="49"/>
      </c>
      <c r="DF99" s="17">
        <f t="shared" si="50"/>
      </c>
      <c r="DG99" s="23">
        <f t="shared" si="51"/>
        <v>8.666666666666666</v>
      </c>
      <c r="DH99" s="23">
        <f t="shared" si="52"/>
        <v>8.666666666666666</v>
      </c>
      <c r="DI99" s="23">
        <f t="shared" si="53"/>
        <v>8.666666666666666</v>
      </c>
      <c r="DJ99" s="17">
        <f t="shared" si="62"/>
        <v>8.7</v>
      </c>
      <c r="DK99" s="17">
        <f t="shared" si="54"/>
        <v>8.7</v>
      </c>
      <c r="DL99" s="17" t="str">
        <f t="shared" si="55"/>
        <v>33</v>
      </c>
      <c r="DM99" s="24">
        <f t="shared" si="56"/>
      </c>
      <c r="DN99" s="25" t="str">
        <f t="shared" si="57"/>
        <v>Natanael Paixão Baltazar</v>
      </c>
      <c r="DO99" s="11" t="str">
        <f t="shared" si="58"/>
        <v>Natanael Paixão Baltazar</v>
      </c>
      <c r="DP99" s="3">
        <f t="shared" si="59"/>
        <v>8.7</v>
      </c>
      <c r="DQ99" s="3">
        <f t="shared" si="60"/>
      </c>
      <c r="DR99" s="3" t="str">
        <f t="shared" si="61"/>
        <v>Aprovado</v>
      </c>
      <c r="DS99" s="21"/>
      <c r="DT99" s="21"/>
    </row>
    <row r="100" spans="1:124" ht="12" customHeight="1">
      <c r="A100" s="105" t="str">
        <f t="shared" si="3"/>
        <v>34</v>
      </c>
      <c r="B100" s="74">
        <f t="shared" si="4"/>
      </c>
      <c r="C100" s="149" t="s">
        <v>201</v>
      </c>
      <c r="D100" s="240">
        <v>10</v>
      </c>
      <c r="E100" s="240"/>
      <c r="F100" s="240"/>
      <c r="G100" s="153"/>
      <c r="H100" s="153"/>
      <c r="I100" s="153"/>
      <c r="J100" s="153">
        <v>8</v>
      </c>
      <c r="K100" s="153"/>
      <c r="L100" s="153"/>
      <c r="M100" s="153"/>
      <c r="N100" s="153"/>
      <c r="O100" s="153"/>
      <c r="P100" s="153">
        <v>9</v>
      </c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>
        <f t="shared" si="6"/>
        <v>9</v>
      </c>
      <c r="BA100" s="153"/>
      <c r="BB100" s="153"/>
      <c r="BC100" s="153"/>
      <c r="BD100" s="233">
        <f t="shared" si="7"/>
      </c>
      <c r="BE100" s="233"/>
      <c r="BF100" s="231" t="str">
        <f t="shared" si="8"/>
        <v>Aprovado</v>
      </c>
      <c r="BG100" s="231"/>
      <c r="BH100" s="231"/>
      <c r="BI100" s="231"/>
      <c r="BJ100" s="231"/>
      <c r="BK100" s="231"/>
      <c r="BL100" s="231"/>
      <c r="BM100" s="231"/>
      <c r="BN100" s="231"/>
      <c r="BO100" s="231"/>
      <c r="BP100" s="3"/>
      <c r="BQ100" s="11">
        <f t="shared" si="9"/>
        <v>10</v>
      </c>
      <c r="BR100" s="11">
        <f t="shared" si="10"/>
      </c>
      <c r="BS100" s="11">
        <f t="shared" si="11"/>
        <v>8</v>
      </c>
      <c r="BT100" s="11">
        <f t="shared" si="12"/>
      </c>
      <c r="BU100" s="11">
        <f t="shared" si="13"/>
        <v>9</v>
      </c>
      <c r="BV100" s="11">
        <f t="shared" si="14"/>
      </c>
      <c r="BW100" s="11">
        <f t="shared" si="15"/>
      </c>
      <c r="BX100" s="11">
        <f t="shared" si="16"/>
      </c>
      <c r="BY100" s="11">
        <f t="shared" si="17"/>
      </c>
      <c r="BZ100" s="11">
        <f t="shared" si="18"/>
      </c>
      <c r="CA100" s="11">
        <f t="shared" si="19"/>
      </c>
      <c r="CB100" s="11">
        <f t="shared" si="20"/>
      </c>
      <c r="CC100" s="11">
        <f t="shared" si="21"/>
      </c>
      <c r="CD100" s="11">
        <f t="shared" si="22"/>
      </c>
      <c r="CE100" s="22">
        <f t="shared" si="23"/>
        <v>10</v>
      </c>
      <c r="CF100" s="22">
        <f t="shared" si="24"/>
        <v>0</v>
      </c>
      <c r="CG100" s="22">
        <f t="shared" si="25"/>
        <v>8</v>
      </c>
      <c r="CH100" s="22">
        <f t="shared" si="26"/>
        <v>0</v>
      </c>
      <c r="CI100" s="22">
        <f t="shared" si="27"/>
        <v>9</v>
      </c>
      <c r="CJ100" s="22">
        <f t="shared" si="28"/>
        <v>0</v>
      </c>
      <c r="CK100" s="22">
        <f t="shared" si="29"/>
        <v>0</v>
      </c>
      <c r="CL100" s="17">
        <f t="shared" si="30"/>
        <v>0</v>
      </c>
      <c r="CM100" s="17">
        <f t="shared" si="31"/>
        <v>0</v>
      </c>
      <c r="CN100" s="17">
        <f t="shared" si="32"/>
        <v>0</v>
      </c>
      <c r="CO100" s="17">
        <f t="shared" si="33"/>
        <v>0</v>
      </c>
      <c r="CP100" s="17">
        <f t="shared" si="34"/>
        <v>0</v>
      </c>
      <c r="CQ100" s="17">
        <f t="shared" si="35"/>
        <v>0</v>
      </c>
      <c r="CR100" s="17">
        <f t="shared" si="36"/>
        <v>0</v>
      </c>
      <c r="CS100" s="17">
        <f t="shared" si="37"/>
        <v>10</v>
      </c>
      <c r="CT100" s="17">
        <f t="shared" si="38"/>
        <v>8</v>
      </c>
      <c r="CU100" s="17">
        <f t="shared" si="39"/>
        <v>9</v>
      </c>
      <c r="CV100" s="17">
        <f t="shared" si="40"/>
        <v>0</v>
      </c>
      <c r="CW100" s="17">
        <f t="shared" si="41"/>
        <v>0</v>
      </c>
      <c r="CX100" s="17">
        <f t="shared" si="42"/>
        <v>0</v>
      </c>
      <c r="CY100" s="17">
        <f t="shared" si="43"/>
        <v>0</v>
      </c>
      <c r="CZ100" s="17">
        <f t="shared" si="44"/>
        <v>10</v>
      </c>
      <c r="DA100" s="17">
        <f t="shared" si="45"/>
        <v>8</v>
      </c>
      <c r="DB100" s="17">
        <f t="shared" si="46"/>
        <v>9</v>
      </c>
      <c r="DC100" s="17">
        <f t="shared" si="47"/>
      </c>
      <c r="DD100" s="17">
        <f t="shared" si="48"/>
      </c>
      <c r="DE100" s="17">
        <f t="shared" si="49"/>
      </c>
      <c r="DF100" s="17">
        <f t="shared" si="50"/>
      </c>
      <c r="DG100" s="23">
        <f t="shared" si="51"/>
        <v>9</v>
      </c>
      <c r="DH100" s="23">
        <f t="shared" si="52"/>
        <v>9</v>
      </c>
      <c r="DI100" s="23">
        <f t="shared" si="53"/>
        <v>9</v>
      </c>
      <c r="DJ100" s="17">
        <f t="shared" si="62"/>
        <v>9</v>
      </c>
      <c r="DK100" s="17">
        <f t="shared" si="54"/>
        <v>9</v>
      </c>
      <c r="DL100" s="17" t="str">
        <f t="shared" si="55"/>
        <v>34</v>
      </c>
      <c r="DM100" s="24">
        <f t="shared" si="56"/>
      </c>
      <c r="DN100" s="25" t="str">
        <f t="shared" si="57"/>
        <v>Osmar Pedro Pimentel Aguiar</v>
      </c>
      <c r="DO100" s="11" t="str">
        <f t="shared" si="58"/>
        <v>Osmar Pedro Pimentel Aguiar</v>
      </c>
      <c r="DP100" s="3">
        <f t="shared" si="59"/>
        <v>9</v>
      </c>
      <c r="DQ100" s="3">
        <f t="shared" si="60"/>
      </c>
      <c r="DR100" s="3" t="str">
        <f t="shared" si="61"/>
        <v>Aprovado</v>
      </c>
      <c r="DS100" s="21"/>
      <c r="DT100" s="21"/>
    </row>
    <row r="101" spans="1:124" ht="12" customHeight="1">
      <c r="A101" s="105" t="str">
        <f t="shared" si="3"/>
        <v>35</v>
      </c>
      <c r="B101" s="74">
        <f t="shared" si="4"/>
      </c>
      <c r="C101" s="149" t="s">
        <v>202</v>
      </c>
      <c r="D101" s="240">
        <v>10</v>
      </c>
      <c r="E101" s="240"/>
      <c r="F101" s="240"/>
      <c r="G101" s="153"/>
      <c r="H101" s="153"/>
      <c r="I101" s="153"/>
      <c r="J101" s="153">
        <v>8</v>
      </c>
      <c r="K101" s="153"/>
      <c r="L101" s="153"/>
      <c r="M101" s="153"/>
      <c r="N101" s="153"/>
      <c r="O101" s="153"/>
      <c r="P101" s="153">
        <v>8</v>
      </c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>
        <f t="shared" si="6"/>
        <v>8.7</v>
      </c>
      <c r="BA101" s="153"/>
      <c r="BB101" s="153"/>
      <c r="BC101" s="153"/>
      <c r="BD101" s="233">
        <f t="shared" si="7"/>
        <v>16</v>
      </c>
      <c r="BE101" s="233"/>
      <c r="BF101" s="231" t="str">
        <f t="shared" si="8"/>
        <v>Aprovado</v>
      </c>
      <c r="BG101" s="231"/>
      <c r="BH101" s="231"/>
      <c r="BI101" s="231"/>
      <c r="BJ101" s="231"/>
      <c r="BK101" s="231"/>
      <c r="BL101" s="231"/>
      <c r="BM101" s="231"/>
      <c r="BN101" s="231"/>
      <c r="BO101" s="231"/>
      <c r="BP101" s="3"/>
      <c r="BQ101" s="11">
        <f t="shared" si="9"/>
        <v>10</v>
      </c>
      <c r="BR101" s="11">
        <f t="shared" si="10"/>
      </c>
      <c r="BS101" s="11">
        <f t="shared" si="11"/>
        <v>8</v>
      </c>
      <c r="BT101" s="11">
        <f t="shared" si="12"/>
      </c>
      <c r="BU101" s="11">
        <f t="shared" si="13"/>
        <v>8</v>
      </c>
      <c r="BV101" s="11">
        <f t="shared" si="14"/>
      </c>
      <c r="BW101" s="11">
        <f t="shared" si="15"/>
      </c>
      <c r="BX101" s="11">
        <f t="shared" si="16"/>
      </c>
      <c r="BY101" s="11">
        <f t="shared" si="17"/>
      </c>
      <c r="BZ101" s="11">
        <f t="shared" si="18"/>
      </c>
      <c r="CA101" s="11">
        <f t="shared" si="19"/>
      </c>
      <c r="CB101" s="11">
        <f t="shared" si="20"/>
      </c>
      <c r="CC101" s="11">
        <f t="shared" si="21"/>
      </c>
      <c r="CD101" s="11">
        <f t="shared" si="22"/>
      </c>
      <c r="CE101" s="22">
        <f t="shared" si="23"/>
        <v>10</v>
      </c>
      <c r="CF101" s="22">
        <f t="shared" si="24"/>
        <v>0</v>
      </c>
      <c r="CG101" s="22">
        <f t="shared" si="25"/>
        <v>8</v>
      </c>
      <c r="CH101" s="22">
        <f t="shared" si="26"/>
        <v>0</v>
      </c>
      <c r="CI101" s="22">
        <f t="shared" si="27"/>
        <v>8</v>
      </c>
      <c r="CJ101" s="22">
        <f t="shared" si="28"/>
        <v>0</v>
      </c>
      <c r="CK101" s="22">
        <f t="shared" si="29"/>
        <v>0</v>
      </c>
      <c r="CL101" s="17">
        <f t="shared" si="30"/>
        <v>0</v>
      </c>
      <c r="CM101" s="17">
        <f t="shared" si="31"/>
        <v>0</v>
      </c>
      <c r="CN101" s="17">
        <f t="shared" si="32"/>
        <v>0</v>
      </c>
      <c r="CO101" s="17">
        <f t="shared" si="33"/>
        <v>0</v>
      </c>
      <c r="CP101" s="17">
        <f t="shared" si="34"/>
        <v>0</v>
      </c>
      <c r="CQ101" s="17">
        <f t="shared" si="35"/>
        <v>0</v>
      </c>
      <c r="CR101" s="17">
        <f t="shared" si="36"/>
        <v>0</v>
      </c>
      <c r="CS101" s="17">
        <f t="shared" si="37"/>
        <v>10</v>
      </c>
      <c r="CT101" s="17">
        <f t="shared" si="38"/>
        <v>8</v>
      </c>
      <c r="CU101" s="17">
        <f t="shared" si="39"/>
        <v>8</v>
      </c>
      <c r="CV101" s="17">
        <f t="shared" si="40"/>
        <v>0</v>
      </c>
      <c r="CW101" s="17">
        <f t="shared" si="41"/>
        <v>0</v>
      </c>
      <c r="CX101" s="17">
        <f t="shared" si="42"/>
        <v>0</v>
      </c>
      <c r="CY101" s="17">
        <f t="shared" si="43"/>
        <v>0</v>
      </c>
      <c r="CZ101" s="17">
        <f t="shared" si="44"/>
        <v>10</v>
      </c>
      <c r="DA101" s="17">
        <f t="shared" si="45"/>
        <v>8</v>
      </c>
      <c r="DB101" s="17">
        <f t="shared" si="46"/>
        <v>8</v>
      </c>
      <c r="DC101" s="17">
        <f t="shared" si="47"/>
      </c>
      <c r="DD101" s="17">
        <f t="shared" si="48"/>
      </c>
      <c r="DE101" s="17">
        <f t="shared" si="49"/>
      </c>
      <c r="DF101" s="17">
        <f t="shared" si="50"/>
      </c>
      <c r="DG101" s="23">
        <f t="shared" si="51"/>
        <v>8.666666666666666</v>
      </c>
      <c r="DH101" s="23">
        <f t="shared" si="52"/>
        <v>8.666666666666666</v>
      </c>
      <c r="DI101" s="23">
        <f t="shared" si="53"/>
        <v>8.666666666666666</v>
      </c>
      <c r="DJ101" s="17">
        <f t="shared" si="62"/>
        <v>8.7</v>
      </c>
      <c r="DK101" s="17">
        <f t="shared" si="54"/>
        <v>8.7</v>
      </c>
      <c r="DL101" s="17" t="str">
        <f t="shared" si="55"/>
        <v>35</v>
      </c>
      <c r="DM101" s="24">
        <f t="shared" si="56"/>
      </c>
      <c r="DN101" s="25" t="str">
        <f t="shared" si="57"/>
        <v>Orlando José da Silva  </v>
      </c>
      <c r="DO101" s="11" t="str">
        <f t="shared" si="58"/>
        <v>Orlando José da Silva  </v>
      </c>
      <c r="DP101" s="3">
        <f t="shared" si="59"/>
        <v>8.7</v>
      </c>
      <c r="DQ101" s="3">
        <f t="shared" si="60"/>
        <v>16</v>
      </c>
      <c r="DR101" s="3" t="str">
        <f t="shared" si="61"/>
        <v>Aprovado</v>
      </c>
      <c r="DS101" s="21"/>
      <c r="DT101" s="21"/>
    </row>
    <row r="102" spans="1:151" s="32" customFormat="1" ht="12" customHeight="1">
      <c r="A102" s="105" t="str">
        <f t="shared" si="3"/>
        <v>36</v>
      </c>
      <c r="B102" s="74">
        <f t="shared" si="4"/>
      </c>
      <c r="C102" s="149" t="s">
        <v>203</v>
      </c>
      <c r="D102" s="240">
        <v>10</v>
      </c>
      <c r="E102" s="240"/>
      <c r="F102" s="240"/>
      <c r="G102" s="153"/>
      <c r="H102" s="153"/>
      <c r="I102" s="153"/>
      <c r="J102" s="153">
        <v>8</v>
      </c>
      <c r="K102" s="153"/>
      <c r="L102" s="153"/>
      <c r="M102" s="153"/>
      <c r="N102" s="153"/>
      <c r="O102" s="153"/>
      <c r="P102" s="153">
        <v>8.8</v>
      </c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>
        <f t="shared" si="6"/>
        <v>8.9</v>
      </c>
      <c r="BA102" s="153"/>
      <c r="BB102" s="153"/>
      <c r="BC102" s="153"/>
      <c r="BD102" s="233">
        <f t="shared" si="7"/>
      </c>
      <c r="BE102" s="233"/>
      <c r="BF102" s="231" t="str">
        <f t="shared" si="8"/>
        <v>Aprovado</v>
      </c>
      <c r="BG102" s="231"/>
      <c r="BH102" s="231"/>
      <c r="BI102" s="231"/>
      <c r="BJ102" s="231"/>
      <c r="BK102" s="231"/>
      <c r="BL102" s="231"/>
      <c r="BM102" s="231"/>
      <c r="BN102" s="231"/>
      <c r="BO102" s="231"/>
      <c r="BP102" s="3"/>
      <c r="BQ102" s="11">
        <f t="shared" si="9"/>
        <v>10</v>
      </c>
      <c r="BR102" s="11">
        <f t="shared" si="10"/>
      </c>
      <c r="BS102" s="11">
        <f t="shared" si="11"/>
        <v>8</v>
      </c>
      <c r="BT102" s="11">
        <f t="shared" si="12"/>
      </c>
      <c r="BU102" s="11">
        <f t="shared" si="13"/>
        <v>8.8</v>
      </c>
      <c r="BV102" s="11">
        <f t="shared" si="14"/>
      </c>
      <c r="BW102" s="11">
        <f t="shared" si="15"/>
      </c>
      <c r="BX102" s="11">
        <f t="shared" si="16"/>
      </c>
      <c r="BY102" s="11">
        <f t="shared" si="17"/>
      </c>
      <c r="BZ102" s="11">
        <f t="shared" si="18"/>
      </c>
      <c r="CA102" s="11">
        <f t="shared" si="19"/>
      </c>
      <c r="CB102" s="11">
        <f t="shared" si="20"/>
      </c>
      <c r="CC102" s="11">
        <f t="shared" si="21"/>
      </c>
      <c r="CD102" s="11">
        <f t="shared" si="22"/>
      </c>
      <c r="CE102" s="22">
        <f t="shared" si="23"/>
        <v>10</v>
      </c>
      <c r="CF102" s="22">
        <f t="shared" si="24"/>
        <v>0</v>
      </c>
      <c r="CG102" s="22">
        <f t="shared" si="25"/>
        <v>8</v>
      </c>
      <c r="CH102" s="22">
        <f t="shared" si="26"/>
        <v>0</v>
      </c>
      <c r="CI102" s="22">
        <f t="shared" si="27"/>
        <v>8.8</v>
      </c>
      <c r="CJ102" s="22">
        <f t="shared" si="28"/>
        <v>0</v>
      </c>
      <c r="CK102" s="22">
        <f t="shared" si="29"/>
        <v>0</v>
      </c>
      <c r="CL102" s="17">
        <f t="shared" si="30"/>
        <v>0</v>
      </c>
      <c r="CM102" s="17">
        <f t="shared" si="31"/>
        <v>0</v>
      </c>
      <c r="CN102" s="17">
        <f t="shared" si="32"/>
        <v>0</v>
      </c>
      <c r="CO102" s="17">
        <f t="shared" si="33"/>
        <v>0</v>
      </c>
      <c r="CP102" s="17">
        <f t="shared" si="34"/>
        <v>0</v>
      </c>
      <c r="CQ102" s="17">
        <f t="shared" si="35"/>
        <v>0</v>
      </c>
      <c r="CR102" s="17">
        <f t="shared" si="36"/>
        <v>0</v>
      </c>
      <c r="CS102" s="17">
        <f t="shared" si="37"/>
        <v>10</v>
      </c>
      <c r="CT102" s="17">
        <f t="shared" si="38"/>
        <v>8</v>
      </c>
      <c r="CU102" s="17">
        <f t="shared" si="39"/>
        <v>8.8</v>
      </c>
      <c r="CV102" s="17">
        <f t="shared" si="40"/>
        <v>0</v>
      </c>
      <c r="CW102" s="17">
        <f t="shared" si="41"/>
        <v>0</v>
      </c>
      <c r="CX102" s="17">
        <f t="shared" si="42"/>
        <v>0</v>
      </c>
      <c r="CY102" s="17">
        <f t="shared" si="43"/>
        <v>0</v>
      </c>
      <c r="CZ102" s="17">
        <f t="shared" si="44"/>
        <v>10</v>
      </c>
      <c r="DA102" s="17">
        <f t="shared" si="45"/>
        <v>8</v>
      </c>
      <c r="DB102" s="17">
        <f t="shared" si="46"/>
        <v>8.8</v>
      </c>
      <c r="DC102" s="17">
        <f t="shared" si="47"/>
      </c>
      <c r="DD102" s="17">
        <f t="shared" si="48"/>
      </c>
      <c r="DE102" s="17">
        <f t="shared" si="49"/>
      </c>
      <c r="DF102" s="17">
        <f t="shared" si="50"/>
      </c>
      <c r="DG102" s="23">
        <f t="shared" si="51"/>
        <v>8.933333333333334</v>
      </c>
      <c r="DH102" s="23">
        <f t="shared" si="52"/>
        <v>8.933333333333334</v>
      </c>
      <c r="DI102" s="23">
        <f t="shared" si="53"/>
        <v>8.933333333333334</v>
      </c>
      <c r="DJ102" s="17">
        <f t="shared" si="62"/>
        <v>8.9</v>
      </c>
      <c r="DK102" s="17">
        <f t="shared" si="54"/>
        <v>8.9</v>
      </c>
      <c r="DL102" s="17" t="str">
        <f t="shared" si="55"/>
        <v>36</v>
      </c>
      <c r="DM102" s="24">
        <f t="shared" si="56"/>
      </c>
      <c r="DN102" s="25" t="str">
        <f t="shared" si="57"/>
        <v>Rosivaldo Lins de Oliveira</v>
      </c>
      <c r="DO102" s="11" t="str">
        <f t="shared" si="58"/>
        <v>Rosivaldo Lins de Oliveira</v>
      </c>
      <c r="DP102" s="3">
        <f t="shared" si="59"/>
        <v>8.9</v>
      </c>
      <c r="DQ102" s="3">
        <f t="shared" si="60"/>
      </c>
      <c r="DR102" s="3" t="str">
        <f t="shared" si="61"/>
        <v>Aprovado</v>
      </c>
      <c r="DS102" s="21"/>
      <c r="DT102" s="29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</row>
    <row r="103" spans="1:151" s="32" customFormat="1" ht="12" customHeight="1">
      <c r="A103" s="105" t="str">
        <f t="shared" si="3"/>
        <v>37</v>
      </c>
      <c r="B103" s="74">
        <f t="shared" si="4"/>
      </c>
      <c r="C103" s="149" t="s">
        <v>204</v>
      </c>
      <c r="D103" s="153">
        <v>10</v>
      </c>
      <c r="E103" s="153"/>
      <c r="F103" s="153"/>
      <c r="G103" s="153"/>
      <c r="H103" s="153"/>
      <c r="I103" s="153"/>
      <c r="J103" s="153">
        <v>8</v>
      </c>
      <c r="K103" s="153"/>
      <c r="L103" s="153"/>
      <c r="M103" s="153"/>
      <c r="N103" s="153"/>
      <c r="O103" s="153"/>
      <c r="P103" s="153">
        <v>9</v>
      </c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>
        <f t="shared" si="6"/>
        <v>9</v>
      </c>
      <c r="BA103" s="153"/>
      <c r="BB103" s="153"/>
      <c r="BC103" s="153"/>
      <c r="BD103" s="233">
        <f t="shared" si="7"/>
      </c>
      <c r="BE103" s="233"/>
      <c r="BF103" s="231" t="str">
        <f t="shared" si="8"/>
        <v>Aprovado</v>
      </c>
      <c r="BG103" s="231"/>
      <c r="BH103" s="231"/>
      <c r="BI103" s="231"/>
      <c r="BJ103" s="231"/>
      <c r="BK103" s="231"/>
      <c r="BL103" s="231"/>
      <c r="BM103" s="231"/>
      <c r="BN103" s="231"/>
      <c r="BO103" s="231"/>
      <c r="BP103" s="3"/>
      <c r="BQ103" s="11">
        <f t="shared" si="9"/>
        <v>10</v>
      </c>
      <c r="BR103" s="11">
        <f t="shared" si="10"/>
      </c>
      <c r="BS103" s="11">
        <f t="shared" si="11"/>
        <v>8</v>
      </c>
      <c r="BT103" s="11">
        <f t="shared" si="12"/>
      </c>
      <c r="BU103" s="11">
        <f t="shared" si="13"/>
        <v>9</v>
      </c>
      <c r="BV103" s="11">
        <f t="shared" si="14"/>
      </c>
      <c r="BW103" s="11">
        <f t="shared" si="15"/>
      </c>
      <c r="BX103" s="11">
        <f t="shared" si="16"/>
      </c>
      <c r="BY103" s="11">
        <f t="shared" si="17"/>
      </c>
      <c r="BZ103" s="11">
        <f t="shared" si="18"/>
      </c>
      <c r="CA103" s="11">
        <f t="shared" si="19"/>
      </c>
      <c r="CB103" s="11">
        <f t="shared" si="20"/>
      </c>
      <c r="CC103" s="11">
        <f t="shared" si="21"/>
      </c>
      <c r="CD103" s="11">
        <f t="shared" si="22"/>
      </c>
      <c r="CE103" s="22">
        <f t="shared" si="23"/>
        <v>10</v>
      </c>
      <c r="CF103" s="22">
        <f t="shared" si="24"/>
        <v>0</v>
      </c>
      <c r="CG103" s="22">
        <f t="shared" si="25"/>
        <v>8</v>
      </c>
      <c r="CH103" s="22">
        <f t="shared" si="26"/>
        <v>0</v>
      </c>
      <c r="CI103" s="22">
        <f t="shared" si="27"/>
        <v>9</v>
      </c>
      <c r="CJ103" s="22">
        <f t="shared" si="28"/>
        <v>0</v>
      </c>
      <c r="CK103" s="22">
        <f t="shared" si="29"/>
        <v>0</v>
      </c>
      <c r="CL103" s="17">
        <f t="shared" si="30"/>
        <v>0</v>
      </c>
      <c r="CM103" s="17">
        <f t="shared" si="31"/>
        <v>0</v>
      </c>
      <c r="CN103" s="17">
        <f t="shared" si="32"/>
        <v>0</v>
      </c>
      <c r="CO103" s="17">
        <f t="shared" si="33"/>
        <v>0</v>
      </c>
      <c r="CP103" s="17">
        <f t="shared" si="34"/>
        <v>0</v>
      </c>
      <c r="CQ103" s="17">
        <f t="shared" si="35"/>
        <v>0</v>
      </c>
      <c r="CR103" s="17">
        <f t="shared" si="36"/>
        <v>0</v>
      </c>
      <c r="CS103" s="17">
        <f t="shared" si="37"/>
        <v>10</v>
      </c>
      <c r="CT103" s="17">
        <f t="shared" si="38"/>
        <v>8</v>
      </c>
      <c r="CU103" s="17">
        <f t="shared" si="39"/>
        <v>9</v>
      </c>
      <c r="CV103" s="17">
        <f t="shared" si="40"/>
        <v>0</v>
      </c>
      <c r="CW103" s="17">
        <f t="shared" si="41"/>
        <v>0</v>
      </c>
      <c r="CX103" s="17">
        <f t="shared" si="42"/>
        <v>0</v>
      </c>
      <c r="CY103" s="17">
        <f t="shared" si="43"/>
        <v>0</v>
      </c>
      <c r="CZ103" s="17">
        <f t="shared" si="44"/>
        <v>10</v>
      </c>
      <c r="DA103" s="17">
        <f t="shared" si="45"/>
        <v>8</v>
      </c>
      <c r="DB103" s="17">
        <f t="shared" si="46"/>
        <v>9</v>
      </c>
      <c r="DC103" s="17">
        <f t="shared" si="47"/>
      </c>
      <c r="DD103" s="17">
        <f t="shared" si="48"/>
      </c>
      <c r="DE103" s="17">
        <f t="shared" si="49"/>
      </c>
      <c r="DF103" s="17">
        <f t="shared" si="50"/>
      </c>
      <c r="DG103" s="23">
        <f t="shared" si="51"/>
        <v>9</v>
      </c>
      <c r="DH103" s="23">
        <f t="shared" si="52"/>
        <v>9</v>
      </c>
      <c r="DI103" s="23">
        <f t="shared" si="53"/>
        <v>9</v>
      </c>
      <c r="DJ103" s="17">
        <f t="shared" si="62"/>
        <v>9</v>
      </c>
      <c r="DK103" s="17">
        <f t="shared" si="54"/>
        <v>9</v>
      </c>
      <c r="DL103" s="17" t="str">
        <f t="shared" si="55"/>
        <v>37</v>
      </c>
      <c r="DM103" s="24">
        <f t="shared" si="56"/>
      </c>
      <c r="DN103" s="25" t="str">
        <f t="shared" si="57"/>
        <v>Robson Cruz Salgado</v>
      </c>
      <c r="DO103" s="11" t="str">
        <f t="shared" si="58"/>
        <v>Robson Cruz Salgado</v>
      </c>
      <c r="DP103" s="3">
        <f t="shared" si="59"/>
        <v>9</v>
      </c>
      <c r="DQ103" s="3">
        <f t="shared" si="60"/>
      </c>
      <c r="DR103" s="3" t="str">
        <f t="shared" si="61"/>
        <v>Aprovado</v>
      </c>
      <c r="DS103" s="21"/>
      <c r="DT103" s="29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</row>
    <row r="104" spans="1:151" s="32" customFormat="1" ht="12" customHeight="1">
      <c r="A104" s="105" t="str">
        <f t="shared" si="3"/>
        <v>38</v>
      </c>
      <c r="B104" s="74">
        <f t="shared" si="4"/>
      </c>
      <c r="C104" s="149" t="s">
        <v>205</v>
      </c>
      <c r="D104" s="153">
        <v>10</v>
      </c>
      <c r="E104" s="153"/>
      <c r="F104" s="153"/>
      <c r="G104" s="153"/>
      <c r="H104" s="153"/>
      <c r="I104" s="153"/>
      <c r="J104" s="153">
        <v>9</v>
      </c>
      <c r="K104" s="153"/>
      <c r="L104" s="153"/>
      <c r="M104" s="153"/>
      <c r="N104" s="153"/>
      <c r="O104" s="153"/>
      <c r="P104" s="153">
        <v>9</v>
      </c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>
        <f t="shared" si="6"/>
        <v>9.3</v>
      </c>
      <c r="BA104" s="153"/>
      <c r="BB104" s="153"/>
      <c r="BC104" s="153"/>
      <c r="BD104" s="233">
        <f t="shared" si="7"/>
      </c>
      <c r="BE104" s="233"/>
      <c r="BF104" s="231" t="str">
        <f t="shared" si="8"/>
        <v>Aprovado</v>
      </c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3"/>
      <c r="BQ104" s="11">
        <f t="shared" si="9"/>
        <v>10</v>
      </c>
      <c r="BR104" s="11">
        <f t="shared" si="10"/>
      </c>
      <c r="BS104" s="11">
        <f t="shared" si="11"/>
        <v>9</v>
      </c>
      <c r="BT104" s="11">
        <f t="shared" si="12"/>
      </c>
      <c r="BU104" s="11">
        <f t="shared" si="13"/>
        <v>9</v>
      </c>
      <c r="BV104" s="11">
        <f t="shared" si="14"/>
      </c>
      <c r="BW104" s="11">
        <f t="shared" si="15"/>
      </c>
      <c r="BX104" s="11">
        <f t="shared" si="16"/>
      </c>
      <c r="BY104" s="11">
        <f t="shared" si="17"/>
      </c>
      <c r="BZ104" s="11">
        <f t="shared" si="18"/>
      </c>
      <c r="CA104" s="11">
        <f t="shared" si="19"/>
      </c>
      <c r="CB104" s="11">
        <f t="shared" si="20"/>
      </c>
      <c r="CC104" s="11">
        <f t="shared" si="21"/>
      </c>
      <c r="CD104" s="11">
        <f t="shared" si="22"/>
      </c>
      <c r="CE104" s="22">
        <f t="shared" si="23"/>
        <v>10</v>
      </c>
      <c r="CF104" s="22">
        <f t="shared" si="24"/>
        <v>0</v>
      </c>
      <c r="CG104" s="22">
        <f t="shared" si="25"/>
        <v>9</v>
      </c>
      <c r="CH104" s="22">
        <f t="shared" si="26"/>
        <v>0</v>
      </c>
      <c r="CI104" s="22">
        <f t="shared" si="27"/>
        <v>9</v>
      </c>
      <c r="CJ104" s="22">
        <f t="shared" si="28"/>
        <v>0</v>
      </c>
      <c r="CK104" s="22">
        <f t="shared" si="29"/>
        <v>0</v>
      </c>
      <c r="CL104" s="17">
        <f t="shared" si="30"/>
        <v>0</v>
      </c>
      <c r="CM104" s="17">
        <f t="shared" si="31"/>
        <v>0</v>
      </c>
      <c r="CN104" s="17">
        <f t="shared" si="32"/>
        <v>0</v>
      </c>
      <c r="CO104" s="17">
        <f t="shared" si="33"/>
        <v>0</v>
      </c>
      <c r="CP104" s="17">
        <f t="shared" si="34"/>
        <v>0</v>
      </c>
      <c r="CQ104" s="17">
        <f t="shared" si="35"/>
        <v>0</v>
      </c>
      <c r="CR104" s="17">
        <f t="shared" si="36"/>
        <v>0</v>
      </c>
      <c r="CS104" s="17">
        <f t="shared" si="37"/>
        <v>10</v>
      </c>
      <c r="CT104" s="17">
        <f t="shared" si="38"/>
        <v>9</v>
      </c>
      <c r="CU104" s="17">
        <f t="shared" si="39"/>
        <v>9</v>
      </c>
      <c r="CV104" s="17">
        <f t="shared" si="40"/>
        <v>0</v>
      </c>
      <c r="CW104" s="17">
        <f t="shared" si="41"/>
        <v>0</v>
      </c>
      <c r="CX104" s="17">
        <f t="shared" si="42"/>
        <v>0</v>
      </c>
      <c r="CY104" s="17">
        <f t="shared" si="43"/>
        <v>0</v>
      </c>
      <c r="CZ104" s="17">
        <f t="shared" si="44"/>
        <v>10</v>
      </c>
      <c r="DA104" s="17">
        <f t="shared" si="45"/>
        <v>9</v>
      </c>
      <c r="DB104" s="17">
        <f t="shared" si="46"/>
        <v>9</v>
      </c>
      <c r="DC104" s="17">
        <f t="shared" si="47"/>
      </c>
      <c r="DD104" s="17">
        <f t="shared" si="48"/>
      </c>
      <c r="DE104" s="17">
        <f t="shared" si="49"/>
      </c>
      <c r="DF104" s="17">
        <f t="shared" si="50"/>
      </c>
      <c r="DG104" s="23">
        <f t="shared" si="51"/>
        <v>9.333333333333334</v>
      </c>
      <c r="DH104" s="23">
        <f t="shared" si="52"/>
        <v>9.333333333333334</v>
      </c>
      <c r="DI104" s="23">
        <f t="shared" si="53"/>
        <v>9.333333333333334</v>
      </c>
      <c r="DJ104" s="17">
        <f t="shared" si="62"/>
        <v>9.3</v>
      </c>
      <c r="DK104" s="17">
        <f t="shared" si="54"/>
        <v>9.3</v>
      </c>
      <c r="DL104" s="17" t="str">
        <f t="shared" si="55"/>
        <v>38</v>
      </c>
      <c r="DM104" s="24">
        <f t="shared" si="56"/>
      </c>
      <c r="DN104" s="25" t="str">
        <f t="shared" si="57"/>
        <v>Rosilene Gama</v>
      </c>
      <c r="DO104" s="11" t="str">
        <f t="shared" si="58"/>
        <v>Rosilene Gama</v>
      </c>
      <c r="DP104" s="3">
        <f t="shared" si="59"/>
        <v>9.3</v>
      </c>
      <c r="DQ104" s="3">
        <f t="shared" si="60"/>
      </c>
      <c r="DR104" s="3" t="str">
        <f t="shared" si="61"/>
        <v>Aprovado</v>
      </c>
      <c r="DS104" s="21"/>
      <c r="DT104" s="29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</row>
    <row r="105" spans="1:151" s="32" customFormat="1" ht="12" customHeight="1">
      <c r="A105" s="105" t="str">
        <f t="shared" si="3"/>
        <v>39</v>
      </c>
      <c r="B105" s="74">
        <f t="shared" si="4"/>
      </c>
      <c r="C105" s="149" t="s">
        <v>206</v>
      </c>
      <c r="D105" s="153">
        <v>10</v>
      </c>
      <c r="E105" s="153"/>
      <c r="F105" s="153"/>
      <c r="G105" s="237"/>
      <c r="H105" s="237"/>
      <c r="I105" s="237"/>
      <c r="J105" s="237">
        <v>9</v>
      </c>
      <c r="K105" s="237"/>
      <c r="L105" s="237"/>
      <c r="M105" s="237"/>
      <c r="N105" s="237"/>
      <c r="O105" s="237"/>
      <c r="P105" s="237">
        <v>9</v>
      </c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>
        <f t="shared" si="6"/>
        <v>9.3</v>
      </c>
      <c r="BA105" s="237"/>
      <c r="BB105" s="237"/>
      <c r="BC105" s="237"/>
      <c r="BD105" s="238">
        <f t="shared" si="7"/>
      </c>
      <c r="BE105" s="238"/>
      <c r="BF105" s="239" t="str">
        <f t="shared" si="8"/>
        <v>Aprovado</v>
      </c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3"/>
      <c r="BQ105" s="11">
        <f t="shared" si="9"/>
        <v>10</v>
      </c>
      <c r="BR105" s="11">
        <f t="shared" si="10"/>
      </c>
      <c r="BS105" s="11">
        <f t="shared" si="11"/>
        <v>9</v>
      </c>
      <c r="BT105" s="11">
        <f t="shared" si="12"/>
      </c>
      <c r="BU105" s="11">
        <f t="shared" si="13"/>
        <v>9</v>
      </c>
      <c r="BV105" s="11">
        <f t="shared" si="14"/>
      </c>
      <c r="BW105" s="11">
        <f t="shared" si="15"/>
      </c>
      <c r="BX105" s="11">
        <f t="shared" si="16"/>
      </c>
      <c r="BY105" s="11">
        <f t="shared" si="17"/>
      </c>
      <c r="BZ105" s="11">
        <f t="shared" si="18"/>
      </c>
      <c r="CA105" s="11">
        <f t="shared" si="19"/>
      </c>
      <c r="CB105" s="11">
        <f t="shared" si="20"/>
      </c>
      <c r="CC105" s="11">
        <f t="shared" si="21"/>
      </c>
      <c r="CD105" s="11">
        <f t="shared" si="22"/>
      </c>
      <c r="CE105" s="22">
        <f t="shared" si="23"/>
        <v>10</v>
      </c>
      <c r="CF105" s="22">
        <f t="shared" si="24"/>
        <v>0</v>
      </c>
      <c r="CG105" s="22">
        <f t="shared" si="25"/>
        <v>9</v>
      </c>
      <c r="CH105" s="22">
        <f t="shared" si="26"/>
        <v>0</v>
      </c>
      <c r="CI105" s="22">
        <f t="shared" si="27"/>
        <v>9</v>
      </c>
      <c r="CJ105" s="22">
        <f t="shared" si="28"/>
        <v>0</v>
      </c>
      <c r="CK105" s="22">
        <f t="shared" si="29"/>
        <v>0</v>
      </c>
      <c r="CL105" s="17">
        <f t="shared" si="30"/>
        <v>0</v>
      </c>
      <c r="CM105" s="17">
        <f t="shared" si="31"/>
        <v>0</v>
      </c>
      <c r="CN105" s="17">
        <f t="shared" si="32"/>
        <v>0</v>
      </c>
      <c r="CO105" s="17">
        <f t="shared" si="33"/>
        <v>0</v>
      </c>
      <c r="CP105" s="17">
        <f t="shared" si="34"/>
        <v>0</v>
      </c>
      <c r="CQ105" s="17">
        <f t="shared" si="35"/>
        <v>0</v>
      </c>
      <c r="CR105" s="17">
        <f t="shared" si="36"/>
        <v>0</v>
      </c>
      <c r="CS105" s="17">
        <f t="shared" si="37"/>
        <v>10</v>
      </c>
      <c r="CT105" s="17">
        <f t="shared" si="38"/>
        <v>9</v>
      </c>
      <c r="CU105" s="17">
        <f t="shared" si="39"/>
        <v>9</v>
      </c>
      <c r="CV105" s="17">
        <f t="shared" si="40"/>
        <v>0</v>
      </c>
      <c r="CW105" s="17">
        <f t="shared" si="41"/>
        <v>0</v>
      </c>
      <c r="CX105" s="17">
        <f t="shared" si="42"/>
        <v>0</v>
      </c>
      <c r="CY105" s="17">
        <f t="shared" si="43"/>
        <v>0</v>
      </c>
      <c r="CZ105" s="17">
        <f t="shared" si="44"/>
        <v>10</v>
      </c>
      <c r="DA105" s="17">
        <f t="shared" si="45"/>
        <v>9</v>
      </c>
      <c r="DB105" s="17">
        <f t="shared" si="46"/>
        <v>9</v>
      </c>
      <c r="DC105" s="17">
        <f t="shared" si="47"/>
      </c>
      <c r="DD105" s="17">
        <f t="shared" si="48"/>
      </c>
      <c r="DE105" s="17">
        <f t="shared" si="49"/>
      </c>
      <c r="DF105" s="17">
        <f t="shared" si="50"/>
      </c>
      <c r="DG105" s="23">
        <f t="shared" si="51"/>
        <v>9.333333333333334</v>
      </c>
      <c r="DH105" s="23">
        <f t="shared" si="52"/>
        <v>9.333333333333334</v>
      </c>
      <c r="DI105" s="23">
        <f t="shared" si="53"/>
        <v>9.333333333333334</v>
      </c>
      <c r="DJ105" s="17">
        <f t="shared" si="62"/>
        <v>9.3</v>
      </c>
      <c r="DK105" s="17">
        <f t="shared" si="54"/>
        <v>9.3</v>
      </c>
      <c r="DL105" s="17" t="str">
        <f t="shared" si="55"/>
        <v>39</v>
      </c>
      <c r="DM105" s="24">
        <f t="shared" si="56"/>
      </c>
      <c r="DN105" s="25" t="str">
        <f t="shared" si="57"/>
        <v>Saquel Lourenço Garcia</v>
      </c>
      <c r="DO105" s="11" t="str">
        <f t="shared" si="58"/>
        <v>Saquel Lourenço Garcia</v>
      </c>
      <c r="DP105" s="3">
        <f t="shared" si="59"/>
        <v>9.3</v>
      </c>
      <c r="DQ105" s="3">
        <f t="shared" si="60"/>
      </c>
      <c r="DR105" s="3" t="str">
        <f t="shared" si="61"/>
        <v>Aprovado</v>
      </c>
      <c r="DS105" s="21"/>
      <c r="DT105" s="29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</row>
    <row r="106" spans="1:151" s="32" customFormat="1" ht="12" customHeight="1">
      <c r="A106" s="147">
        <v>40</v>
      </c>
      <c r="B106" s="74"/>
      <c r="C106" s="149" t="s">
        <v>207</v>
      </c>
      <c r="D106" s="153">
        <v>10</v>
      </c>
      <c r="E106" s="153"/>
      <c r="F106" s="153"/>
      <c r="G106" s="150"/>
      <c r="H106" s="151"/>
      <c r="I106" s="152"/>
      <c r="J106" s="150">
        <v>8</v>
      </c>
      <c r="K106" s="151"/>
      <c r="L106" s="152"/>
      <c r="M106" s="150"/>
      <c r="N106" s="151"/>
      <c r="O106" s="152"/>
      <c r="P106" s="150">
        <v>8</v>
      </c>
      <c r="Q106" s="151"/>
      <c r="R106" s="152"/>
      <c r="S106" s="150"/>
      <c r="T106" s="151"/>
      <c r="U106" s="152"/>
      <c r="V106" s="150"/>
      <c r="W106" s="151"/>
      <c r="X106" s="152"/>
      <c r="Y106" s="150"/>
      <c r="Z106" s="151"/>
      <c r="AA106" s="152"/>
      <c r="AB106" s="140"/>
      <c r="AC106" s="141"/>
      <c r="AD106" s="142"/>
      <c r="AE106" s="140"/>
      <c r="AF106" s="141"/>
      <c r="AG106" s="142"/>
      <c r="AH106" s="140"/>
      <c r="AI106" s="141"/>
      <c r="AJ106" s="142"/>
      <c r="AK106" s="140"/>
      <c r="AL106" s="141"/>
      <c r="AM106" s="142"/>
      <c r="AN106" s="140"/>
      <c r="AO106" s="141"/>
      <c r="AP106" s="142"/>
      <c r="AQ106" s="140"/>
      <c r="AR106" s="141"/>
      <c r="AS106" s="142"/>
      <c r="AT106" s="140"/>
      <c r="AU106" s="141"/>
      <c r="AV106" s="142"/>
      <c r="AW106" s="140"/>
      <c r="AX106" s="141"/>
      <c r="AY106" s="142"/>
      <c r="AZ106" s="140"/>
      <c r="BA106" s="141"/>
      <c r="BB106" s="141"/>
      <c r="BC106" s="142"/>
      <c r="BD106" s="143"/>
      <c r="BE106" s="144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6"/>
      <c r="BP106" s="3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22"/>
      <c r="CF106" s="22"/>
      <c r="CG106" s="22"/>
      <c r="CH106" s="22"/>
      <c r="CI106" s="22"/>
      <c r="CJ106" s="22"/>
      <c r="CK106" s="22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23"/>
      <c r="DH106" s="23"/>
      <c r="DI106" s="23"/>
      <c r="DJ106" s="17"/>
      <c r="DK106" s="17"/>
      <c r="DL106" s="17"/>
      <c r="DM106" s="24"/>
      <c r="DN106" s="25"/>
      <c r="DO106" s="11"/>
      <c r="DP106" s="3"/>
      <c r="DQ106" s="3"/>
      <c r="DR106" s="3"/>
      <c r="DS106" s="21"/>
      <c r="DT106" s="29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</row>
    <row r="107" spans="1:151" s="32" customFormat="1" ht="12" customHeight="1">
      <c r="A107" s="147">
        <v>41</v>
      </c>
      <c r="B107" s="74"/>
      <c r="C107" s="149" t="s">
        <v>208</v>
      </c>
      <c r="D107" s="153">
        <v>10</v>
      </c>
      <c r="E107" s="153"/>
      <c r="F107" s="153"/>
      <c r="G107" s="150"/>
      <c r="H107" s="151"/>
      <c r="I107" s="152"/>
      <c r="J107" s="150">
        <v>8</v>
      </c>
      <c r="K107" s="151"/>
      <c r="L107" s="152"/>
      <c r="M107" s="150"/>
      <c r="N107" s="151"/>
      <c r="O107" s="152"/>
      <c r="P107" s="150">
        <v>9</v>
      </c>
      <c r="Q107" s="151"/>
      <c r="R107" s="152"/>
      <c r="S107" s="150"/>
      <c r="T107" s="151"/>
      <c r="U107" s="152"/>
      <c r="V107" s="150"/>
      <c r="W107" s="151"/>
      <c r="X107" s="152"/>
      <c r="Y107" s="140"/>
      <c r="Z107" s="141"/>
      <c r="AA107" s="142"/>
      <c r="AB107" s="140"/>
      <c r="AC107" s="141"/>
      <c r="AD107" s="142"/>
      <c r="AE107" s="140"/>
      <c r="AF107" s="141"/>
      <c r="AG107" s="142"/>
      <c r="AH107" s="140"/>
      <c r="AI107" s="141"/>
      <c r="AJ107" s="142"/>
      <c r="AK107" s="140"/>
      <c r="AL107" s="141"/>
      <c r="AM107" s="142"/>
      <c r="AN107" s="140"/>
      <c r="AO107" s="141"/>
      <c r="AP107" s="142"/>
      <c r="AQ107" s="140"/>
      <c r="AR107" s="141"/>
      <c r="AS107" s="142"/>
      <c r="AT107" s="140"/>
      <c r="AU107" s="141"/>
      <c r="AV107" s="142"/>
      <c r="AW107" s="140"/>
      <c r="AX107" s="141"/>
      <c r="AY107" s="142"/>
      <c r="AZ107" s="140"/>
      <c r="BA107" s="141"/>
      <c r="BB107" s="141"/>
      <c r="BC107" s="142"/>
      <c r="BD107" s="143"/>
      <c r="BE107" s="144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6"/>
      <c r="BP107" s="3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22"/>
      <c r="CF107" s="22"/>
      <c r="CG107" s="22"/>
      <c r="CH107" s="22"/>
      <c r="CI107" s="22"/>
      <c r="CJ107" s="22"/>
      <c r="CK107" s="22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23"/>
      <c r="DH107" s="23"/>
      <c r="DI107" s="23"/>
      <c r="DJ107" s="17"/>
      <c r="DK107" s="17"/>
      <c r="DL107" s="17"/>
      <c r="DM107" s="24"/>
      <c r="DN107" s="25"/>
      <c r="DO107" s="11"/>
      <c r="DP107" s="3"/>
      <c r="DQ107" s="3"/>
      <c r="DR107" s="3"/>
      <c r="DS107" s="21"/>
      <c r="DT107" s="29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</row>
    <row r="108" spans="1:151" s="32" customFormat="1" ht="12" customHeight="1">
      <c r="A108" s="147">
        <v>42</v>
      </c>
      <c r="B108" s="74"/>
      <c r="C108" s="149" t="s">
        <v>209</v>
      </c>
      <c r="D108" s="153">
        <v>10</v>
      </c>
      <c r="E108" s="153"/>
      <c r="F108" s="153"/>
      <c r="G108" s="150"/>
      <c r="H108" s="151"/>
      <c r="I108" s="152"/>
      <c r="J108" s="150">
        <v>9</v>
      </c>
      <c r="K108" s="151"/>
      <c r="L108" s="152"/>
      <c r="M108" s="150"/>
      <c r="N108" s="151"/>
      <c r="O108" s="152"/>
      <c r="P108" s="150">
        <v>9</v>
      </c>
      <c r="Q108" s="151"/>
      <c r="R108" s="152"/>
      <c r="S108" s="150"/>
      <c r="T108" s="151"/>
      <c r="U108" s="152"/>
      <c r="V108" s="133"/>
      <c r="W108" s="134"/>
      <c r="X108" s="138"/>
      <c r="Y108" s="133"/>
      <c r="Z108" s="134"/>
      <c r="AA108" s="138"/>
      <c r="AB108" s="133"/>
      <c r="AC108" s="134"/>
      <c r="AD108" s="138"/>
      <c r="AE108" s="133"/>
      <c r="AF108" s="134"/>
      <c r="AG108" s="138"/>
      <c r="AH108" s="133"/>
      <c r="AI108" s="134"/>
      <c r="AJ108" s="138"/>
      <c r="AK108" s="133"/>
      <c r="AL108" s="134"/>
      <c r="AM108" s="138"/>
      <c r="AN108" s="133"/>
      <c r="AO108" s="134"/>
      <c r="AP108" s="138"/>
      <c r="AQ108" s="133"/>
      <c r="AR108" s="134"/>
      <c r="AS108" s="138"/>
      <c r="AT108" s="133"/>
      <c r="AU108" s="134"/>
      <c r="AV108" s="138"/>
      <c r="AW108" s="133"/>
      <c r="AX108" s="134"/>
      <c r="AY108" s="138"/>
      <c r="AZ108" s="133"/>
      <c r="BA108" s="134"/>
      <c r="BB108" s="134"/>
      <c r="BC108" s="138"/>
      <c r="BD108" s="135"/>
      <c r="BE108" s="139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7"/>
      <c r="BP108" s="3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22"/>
      <c r="CF108" s="22"/>
      <c r="CG108" s="22"/>
      <c r="CH108" s="22"/>
      <c r="CI108" s="22"/>
      <c r="CJ108" s="22"/>
      <c r="CK108" s="22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23"/>
      <c r="DH108" s="23"/>
      <c r="DI108" s="23"/>
      <c r="DJ108" s="17"/>
      <c r="DK108" s="17"/>
      <c r="DL108" s="17"/>
      <c r="DM108" s="24"/>
      <c r="DN108" s="25"/>
      <c r="DO108" s="11"/>
      <c r="DP108" s="3"/>
      <c r="DQ108" s="3"/>
      <c r="DR108" s="3"/>
      <c r="DS108" s="21"/>
      <c r="DT108" s="29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</row>
    <row r="109" spans="1:151" s="32" customFormat="1" ht="12" customHeight="1">
      <c r="A109" s="147">
        <v>43</v>
      </c>
      <c r="B109" s="74"/>
      <c r="C109" s="149" t="s">
        <v>210</v>
      </c>
      <c r="D109" s="153">
        <v>10</v>
      </c>
      <c r="E109" s="153"/>
      <c r="F109" s="153"/>
      <c r="G109" s="150"/>
      <c r="H109" s="151"/>
      <c r="I109" s="152"/>
      <c r="J109" s="150">
        <v>8</v>
      </c>
      <c r="K109" s="151"/>
      <c r="L109" s="152"/>
      <c r="M109" s="150"/>
      <c r="N109" s="151"/>
      <c r="O109" s="152"/>
      <c r="P109" s="150">
        <v>8</v>
      </c>
      <c r="Q109" s="151"/>
      <c r="R109" s="152"/>
      <c r="S109" s="150"/>
      <c r="T109" s="151"/>
      <c r="U109" s="152"/>
      <c r="V109" s="133"/>
      <c r="W109" s="134"/>
      <c r="X109" s="138"/>
      <c r="Y109" s="133"/>
      <c r="Z109" s="134"/>
      <c r="AA109" s="138"/>
      <c r="AB109" s="133"/>
      <c r="AC109" s="134"/>
      <c r="AD109" s="138"/>
      <c r="AE109" s="133"/>
      <c r="AF109" s="134"/>
      <c r="AG109" s="138"/>
      <c r="AH109" s="133"/>
      <c r="AI109" s="134"/>
      <c r="AJ109" s="138"/>
      <c r="AK109" s="133"/>
      <c r="AL109" s="134"/>
      <c r="AM109" s="138"/>
      <c r="AN109" s="133"/>
      <c r="AO109" s="134"/>
      <c r="AP109" s="138"/>
      <c r="AQ109" s="133"/>
      <c r="AR109" s="134"/>
      <c r="AS109" s="138"/>
      <c r="AT109" s="133"/>
      <c r="AU109" s="134"/>
      <c r="AV109" s="138"/>
      <c r="AW109" s="133"/>
      <c r="AX109" s="134"/>
      <c r="AY109" s="138"/>
      <c r="AZ109" s="133"/>
      <c r="BA109" s="134"/>
      <c r="BB109" s="134"/>
      <c r="BC109" s="138"/>
      <c r="BD109" s="135"/>
      <c r="BE109" s="139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7"/>
      <c r="BP109" s="3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22"/>
      <c r="CF109" s="22"/>
      <c r="CG109" s="22"/>
      <c r="CH109" s="22"/>
      <c r="CI109" s="22"/>
      <c r="CJ109" s="22"/>
      <c r="CK109" s="22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23"/>
      <c r="DH109" s="23"/>
      <c r="DI109" s="23"/>
      <c r="DJ109" s="17"/>
      <c r="DK109" s="17"/>
      <c r="DL109" s="17"/>
      <c r="DM109" s="24"/>
      <c r="DN109" s="25"/>
      <c r="DO109" s="11"/>
      <c r="DP109" s="3"/>
      <c r="DQ109" s="3"/>
      <c r="DR109" s="3"/>
      <c r="DS109" s="21"/>
      <c r="DT109" s="29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</row>
    <row r="110" spans="1:151" s="32" customFormat="1" ht="12" customHeight="1">
      <c r="A110" s="147">
        <v>44</v>
      </c>
      <c r="B110" s="74">
        <f t="shared" si="4"/>
      </c>
      <c r="C110" s="149" t="s">
        <v>211</v>
      </c>
      <c r="D110" s="153">
        <v>10</v>
      </c>
      <c r="E110" s="153"/>
      <c r="F110" s="153"/>
      <c r="G110" s="234"/>
      <c r="H110" s="234"/>
      <c r="I110" s="234"/>
      <c r="J110" s="234">
        <v>7</v>
      </c>
      <c r="K110" s="234"/>
      <c r="L110" s="234"/>
      <c r="M110" s="234"/>
      <c r="N110" s="234"/>
      <c r="O110" s="234"/>
      <c r="P110" s="234">
        <v>7</v>
      </c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/>
      <c r="AT110" s="234"/>
      <c r="AU110" s="234"/>
      <c r="AV110" s="234"/>
      <c r="AW110" s="234"/>
      <c r="AX110" s="234"/>
      <c r="AY110" s="234"/>
      <c r="AZ110" s="234">
        <f t="shared" si="6"/>
        <v>8</v>
      </c>
      <c r="BA110" s="234"/>
      <c r="BB110" s="234"/>
      <c r="BC110" s="234"/>
      <c r="BD110" s="235">
        <f t="shared" si="7"/>
      </c>
      <c r="BE110" s="235"/>
      <c r="BF110" s="236" t="str">
        <f t="shared" si="8"/>
        <v>Aprovado</v>
      </c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3"/>
      <c r="BQ110" s="11">
        <f t="shared" si="9"/>
        <v>10</v>
      </c>
      <c r="BR110" s="11">
        <f t="shared" si="10"/>
      </c>
      <c r="BS110" s="11">
        <f t="shared" si="11"/>
        <v>7</v>
      </c>
      <c r="BT110" s="11">
        <f t="shared" si="12"/>
      </c>
      <c r="BU110" s="11">
        <f t="shared" si="13"/>
        <v>7</v>
      </c>
      <c r="BV110" s="11">
        <f t="shared" si="14"/>
      </c>
      <c r="BW110" s="11">
        <f t="shared" si="15"/>
      </c>
      <c r="BX110" s="11">
        <f t="shared" si="16"/>
      </c>
      <c r="BY110" s="11">
        <f t="shared" si="17"/>
      </c>
      <c r="BZ110" s="11">
        <f t="shared" si="18"/>
      </c>
      <c r="CA110" s="11">
        <f t="shared" si="19"/>
      </c>
      <c r="CB110" s="11">
        <f t="shared" si="20"/>
      </c>
      <c r="CC110" s="11">
        <f t="shared" si="21"/>
      </c>
      <c r="CD110" s="11">
        <f t="shared" si="22"/>
      </c>
      <c r="CE110" s="22">
        <f t="shared" si="23"/>
        <v>10</v>
      </c>
      <c r="CF110" s="22">
        <f t="shared" si="24"/>
        <v>0</v>
      </c>
      <c r="CG110" s="22">
        <f t="shared" si="25"/>
        <v>7</v>
      </c>
      <c r="CH110" s="22">
        <f t="shared" si="26"/>
        <v>0</v>
      </c>
      <c r="CI110" s="22">
        <f t="shared" si="27"/>
        <v>7</v>
      </c>
      <c r="CJ110" s="22">
        <f t="shared" si="28"/>
        <v>0</v>
      </c>
      <c r="CK110" s="22">
        <f t="shared" si="29"/>
        <v>0</v>
      </c>
      <c r="CL110" s="17">
        <f t="shared" si="30"/>
        <v>0</v>
      </c>
      <c r="CM110" s="17">
        <f t="shared" si="31"/>
        <v>0</v>
      </c>
      <c r="CN110" s="17">
        <f t="shared" si="32"/>
        <v>0</v>
      </c>
      <c r="CO110" s="17">
        <f t="shared" si="33"/>
        <v>0</v>
      </c>
      <c r="CP110" s="17">
        <f t="shared" si="34"/>
        <v>0</v>
      </c>
      <c r="CQ110" s="17">
        <f t="shared" si="35"/>
        <v>0</v>
      </c>
      <c r="CR110" s="17">
        <f t="shared" si="36"/>
        <v>0</v>
      </c>
      <c r="CS110" s="17">
        <f t="shared" si="37"/>
        <v>10</v>
      </c>
      <c r="CT110" s="17">
        <f t="shared" si="38"/>
        <v>7</v>
      </c>
      <c r="CU110" s="17">
        <f t="shared" si="39"/>
        <v>7</v>
      </c>
      <c r="CV110" s="17">
        <f t="shared" si="40"/>
        <v>0</v>
      </c>
      <c r="CW110" s="17">
        <f t="shared" si="41"/>
        <v>0</v>
      </c>
      <c r="CX110" s="17">
        <f t="shared" si="42"/>
        <v>0</v>
      </c>
      <c r="CY110" s="17">
        <f t="shared" si="43"/>
        <v>0</v>
      </c>
      <c r="CZ110" s="17">
        <f t="shared" si="44"/>
        <v>10</v>
      </c>
      <c r="DA110" s="17">
        <f t="shared" si="45"/>
        <v>7</v>
      </c>
      <c r="DB110" s="17">
        <f t="shared" si="46"/>
        <v>7</v>
      </c>
      <c r="DC110" s="17">
        <f t="shared" si="47"/>
      </c>
      <c r="DD110" s="17">
        <f t="shared" si="48"/>
      </c>
      <c r="DE110" s="17">
        <f t="shared" si="49"/>
      </c>
      <c r="DF110" s="17">
        <f t="shared" si="50"/>
      </c>
      <c r="DG110" s="23">
        <f t="shared" si="51"/>
        <v>8</v>
      </c>
      <c r="DH110" s="23">
        <f t="shared" si="52"/>
        <v>8</v>
      </c>
      <c r="DI110" s="23">
        <f t="shared" si="53"/>
        <v>8</v>
      </c>
      <c r="DJ110" s="17">
        <f t="shared" si="62"/>
        <v>8</v>
      </c>
      <c r="DK110" s="17">
        <f t="shared" si="54"/>
        <v>8</v>
      </c>
      <c r="DL110" s="17" t="str">
        <f>IF(A48&lt;&gt;0,A48," ")</f>
        <v>40</v>
      </c>
      <c r="DM110" s="24">
        <f>IF(B48&lt;&gt;0,B48," ")</f>
      </c>
      <c r="DN110" s="25" t="str">
        <f>IF(C48=" "," ",C48)</f>
        <v>Sandro Camico da Silva</v>
      </c>
      <c r="DO110" s="11" t="str">
        <f t="shared" si="58"/>
        <v>Sandro Camico da Silva</v>
      </c>
      <c r="DP110" s="3">
        <f t="shared" si="59"/>
        <v>8</v>
      </c>
      <c r="DQ110" s="3">
        <f>IF(ISERROR(IF(BS48=0,"",BS48)),"",IF(BS48=0,"",BS48))</f>
      </c>
      <c r="DR110" s="3" t="str">
        <f>IF(ISERROR(IF(BS48&lt;=0.25*CHOR,IF(DK110&gt;=MediaNota,"Aprovado","Reprovado por Nota"),"Reprovado por Falta")),"",IF(BS48&lt;=0.25*CHOR,IF(DK110&gt;=MediaNota,"Aprovado","Reprovado por Nota"),"Reprovado por Falta"))</f>
        <v>Aprovado</v>
      </c>
      <c r="DS110" s="21"/>
      <c r="DT110" s="29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</row>
    <row r="111" spans="1:151" s="32" customFormat="1" ht="12" customHeight="1">
      <c r="A111" s="147">
        <v>45</v>
      </c>
      <c r="B111" s="74">
        <f t="shared" si="4"/>
      </c>
      <c r="C111" s="149" t="s">
        <v>212</v>
      </c>
      <c r="D111" s="153">
        <v>10</v>
      </c>
      <c r="E111" s="153"/>
      <c r="F111" s="153"/>
      <c r="G111" s="153"/>
      <c r="H111" s="153"/>
      <c r="I111" s="153"/>
      <c r="J111" s="153">
        <v>9</v>
      </c>
      <c r="K111" s="153"/>
      <c r="L111" s="153"/>
      <c r="M111" s="153"/>
      <c r="N111" s="153"/>
      <c r="O111" s="153"/>
      <c r="P111" s="153">
        <v>9</v>
      </c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>
        <f t="shared" si="6"/>
        <v>9.3</v>
      </c>
      <c r="BA111" s="153"/>
      <c r="BB111" s="153"/>
      <c r="BC111" s="153"/>
      <c r="BD111" s="233">
        <f t="shared" si="7"/>
      </c>
      <c r="BE111" s="233"/>
      <c r="BF111" s="231" t="str">
        <f t="shared" si="8"/>
        <v>Aprovado</v>
      </c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3"/>
      <c r="BQ111" s="11">
        <f t="shared" si="9"/>
        <v>10</v>
      </c>
      <c r="BR111" s="11">
        <f t="shared" si="10"/>
      </c>
      <c r="BS111" s="11">
        <f t="shared" si="11"/>
        <v>9</v>
      </c>
      <c r="BT111" s="11">
        <f t="shared" si="12"/>
      </c>
      <c r="BU111" s="11">
        <f t="shared" si="13"/>
        <v>9</v>
      </c>
      <c r="BV111" s="11">
        <f t="shared" si="14"/>
      </c>
      <c r="BW111" s="11">
        <f t="shared" si="15"/>
      </c>
      <c r="BX111" s="11">
        <f t="shared" si="16"/>
      </c>
      <c r="BY111" s="11">
        <f t="shared" si="17"/>
      </c>
      <c r="BZ111" s="11">
        <f t="shared" si="18"/>
      </c>
      <c r="CA111" s="11">
        <f t="shared" si="19"/>
      </c>
      <c r="CB111" s="11">
        <f t="shared" si="20"/>
      </c>
      <c r="CC111" s="11">
        <f t="shared" si="21"/>
      </c>
      <c r="CD111" s="11">
        <f t="shared" si="22"/>
      </c>
      <c r="CE111" s="22">
        <f t="shared" si="23"/>
        <v>10</v>
      </c>
      <c r="CF111" s="22">
        <f t="shared" si="24"/>
        <v>0</v>
      </c>
      <c r="CG111" s="22">
        <f t="shared" si="25"/>
        <v>9</v>
      </c>
      <c r="CH111" s="22">
        <f t="shared" si="26"/>
        <v>0</v>
      </c>
      <c r="CI111" s="22">
        <f t="shared" si="27"/>
        <v>9</v>
      </c>
      <c r="CJ111" s="22">
        <f t="shared" si="28"/>
        <v>0</v>
      </c>
      <c r="CK111" s="22">
        <f t="shared" si="29"/>
        <v>0</v>
      </c>
      <c r="CL111" s="17">
        <f t="shared" si="30"/>
        <v>0</v>
      </c>
      <c r="CM111" s="17">
        <f t="shared" si="31"/>
        <v>0</v>
      </c>
      <c r="CN111" s="17">
        <f t="shared" si="32"/>
        <v>0</v>
      </c>
      <c r="CO111" s="17">
        <f t="shared" si="33"/>
        <v>0</v>
      </c>
      <c r="CP111" s="17">
        <f t="shared" si="34"/>
        <v>0</v>
      </c>
      <c r="CQ111" s="17">
        <f t="shared" si="35"/>
        <v>0</v>
      </c>
      <c r="CR111" s="17">
        <f t="shared" si="36"/>
        <v>0</v>
      </c>
      <c r="CS111" s="17">
        <f t="shared" si="37"/>
        <v>10</v>
      </c>
      <c r="CT111" s="17">
        <f t="shared" si="38"/>
        <v>9</v>
      </c>
      <c r="CU111" s="17">
        <f t="shared" si="39"/>
        <v>9</v>
      </c>
      <c r="CV111" s="17">
        <f t="shared" si="40"/>
        <v>0</v>
      </c>
      <c r="CW111" s="17">
        <f t="shared" si="41"/>
        <v>0</v>
      </c>
      <c r="CX111" s="17">
        <f t="shared" si="42"/>
        <v>0</v>
      </c>
      <c r="CY111" s="17">
        <f t="shared" si="43"/>
        <v>0</v>
      </c>
      <c r="CZ111" s="17">
        <f t="shared" si="44"/>
        <v>10</v>
      </c>
      <c r="DA111" s="17">
        <f t="shared" si="45"/>
        <v>9</v>
      </c>
      <c r="DB111" s="17">
        <f t="shared" si="46"/>
        <v>9</v>
      </c>
      <c r="DC111" s="17">
        <f t="shared" si="47"/>
      </c>
      <c r="DD111" s="17">
        <f t="shared" si="48"/>
      </c>
      <c r="DE111" s="17">
        <f t="shared" si="49"/>
      </c>
      <c r="DF111" s="17">
        <f t="shared" si="50"/>
      </c>
      <c r="DG111" s="23">
        <f t="shared" si="51"/>
        <v>9.333333333333334</v>
      </c>
      <c r="DH111" s="23">
        <f t="shared" si="52"/>
        <v>9.333333333333334</v>
      </c>
      <c r="DI111" s="23">
        <f t="shared" si="53"/>
        <v>9.333333333333334</v>
      </c>
      <c r="DJ111" s="17">
        <f t="shared" si="62"/>
        <v>9.3</v>
      </c>
      <c r="DK111" s="17">
        <f t="shared" si="54"/>
        <v>9.3</v>
      </c>
      <c r="DL111" s="17" t="str">
        <f>IF(A51&lt;&gt;0,A51," ")</f>
        <v>43</v>
      </c>
      <c r="DM111" s="24">
        <f>IF(B51&lt;&gt;0,B51," ")</f>
      </c>
      <c r="DN111" s="25" t="str">
        <f>IF(C51=" "," ",C51)</f>
        <v>Silvério Liberato Cardoso</v>
      </c>
      <c r="DO111" s="11" t="str">
        <f t="shared" si="58"/>
        <v>Silvério Liberato Cardoso</v>
      </c>
      <c r="DP111" s="3">
        <f t="shared" si="59"/>
        <v>9.3</v>
      </c>
      <c r="DQ111" s="3">
        <f>IF(ISERROR(IF(BS51=0,"",BS51)),"",IF(BS51=0,"",BS51))</f>
      </c>
      <c r="DR111" s="3" t="str">
        <f>IF(ISERROR(IF(BS51&lt;=0.25*CHOR,IF(DK111&gt;=MediaNota,"Aprovado","Reprovado por Nota"),"Reprovado por Falta")),"",IF(BS51&lt;=0.25*CHOR,IF(DK111&gt;=MediaNota,"Aprovado","Reprovado por Nota"),"Reprovado por Falta"))</f>
        <v>Aprovado</v>
      </c>
      <c r="DS111" s="21"/>
      <c r="DT111" s="29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</row>
    <row r="112" spans="1:151" s="32" customFormat="1" ht="12" customHeight="1">
      <c r="A112" s="105">
        <f t="shared" si="3"/>
      </c>
      <c r="B112" s="74">
        <f t="shared" si="4"/>
      </c>
      <c r="C112" s="149" t="s">
        <v>213</v>
      </c>
      <c r="D112" s="153">
        <v>10</v>
      </c>
      <c r="E112" s="153"/>
      <c r="F112" s="153"/>
      <c r="G112" s="153"/>
      <c r="H112" s="153"/>
      <c r="I112" s="153"/>
      <c r="J112" s="153">
        <v>9</v>
      </c>
      <c r="K112" s="153"/>
      <c r="L112" s="153"/>
      <c r="M112" s="153"/>
      <c r="N112" s="153"/>
      <c r="O112" s="153"/>
      <c r="P112" s="153">
        <v>10</v>
      </c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>
        <f t="shared" si="6"/>
        <v>9.7</v>
      </c>
      <c r="BA112" s="153"/>
      <c r="BB112" s="153"/>
      <c r="BC112" s="153"/>
      <c r="BD112" s="233">
        <f t="shared" si="7"/>
      </c>
      <c r="BE112" s="233"/>
      <c r="BF112" s="231" t="str">
        <f t="shared" si="8"/>
        <v>Aprovado</v>
      </c>
      <c r="BG112" s="231"/>
      <c r="BH112" s="231"/>
      <c r="BI112" s="231"/>
      <c r="BJ112" s="231"/>
      <c r="BK112" s="231"/>
      <c r="BL112" s="231"/>
      <c r="BM112" s="231"/>
      <c r="BN112" s="231"/>
      <c r="BO112" s="231"/>
      <c r="BP112" s="3"/>
      <c r="BQ112" s="11">
        <f t="shared" si="9"/>
        <v>10</v>
      </c>
      <c r="BR112" s="11">
        <f t="shared" si="10"/>
      </c>
      <c r="BS112" s="11">
        <f t="shared" si="11"/>
        <v>9</v>
      </c>
      <c r="BT112" s="11">
        <f t="shared" si="12"/>
      </c>
      <c r="BU112" s="11">
        <f t="shared" si="13"/>
        <v>10</v>
      </c>
      <c r="BV112" s="11">
        <f t="shared" si="14"/>
      </c>
      <c r="BW112" s="11">
        <f t="shared" si="15"/>
      </c>
      <c r="BX112" s="11">
        <f t="shared" si="16"/>
      </c>
      <c r="BY112" s="11">
        <f t="shared" si="17"/>
      </c>
      <c r="BZ112" s="11">
        <f t="shared" si="18"/>
      </c>
      <c r="CA112" s="11">
        <f t="shared" si="19"/>
      </c>
      <c r="CB112" s="11">
        <f t="shared" si="20"/>
      </c>
      <c r="CC112" s="11">
        <f t="shared" si="21"/>
      </c>
      <c r="CD112" s="11">
        <f t="shared" si="22"/>
      </c>
      <c r="CE112" s="22">
        <f t="shared" si="23"/>
        <v>10</v>
      </c>
      <c r="CF112" s="22">
        <f t="shared" si="24"/>
        <v>0</v>
      </c>
      <c r="CG112" s="22">
        <f t="shared" si="25"/>
        <v>9</v>
      </c>
      <c r="CH112" s="22">
        <f t="shared" si="26"/>
        <v>0</v>
      </c>
      <c r="CI112" s="22">
        <f t="shared" si="27"/>
        <v>10</v>
      </c>
      <c r="CJ112" s="22">
        <f t="shared" si="28"/>
        <v>0</v>
      </c>
      <c r="CK112" s="22">
        <f t="shared" si="29"/>
        <v>0</v>
      </c>
      <c r="CL112" s="17">
        <f t="shared" si="30"/>
        <v>0</v>
      </c>
      <c r="CM112" s="17">
        <f t="shared" si="31"/>
        <v>0</v>
      </c>
      <c r="CN112" s="17">
        <f t="shared" si="32"/>
        <v>0</v>
      </c>
      <c r="CO112" s="17">
        <f t="shared" si="33"/>
        <v>0</v>
      </c>
      <c r="CP112" s="17">
        <f t="shared" si="34"/>
        <v>0</v>
      </c>
      <c r="CQ112" s="17">
        <f t="shared" si="35"/>
        <v>0</v>
      </c>
      <c r="CR112" s="17">
        <f t="shared" si="36"/>
        <v>0</v>
      </c>
      <c r="CS112" s="17">
        <f t="shared" si="37"/>
        <v>10</v>
      </c>
      <c r="CT112" s="17">
        <f t="shared" si="38"/>
        <v>9</v>
      </c>
      <c r="CU112" s="17">
        <f t="shared" si="39"/>
        <v>10</v>
      </c>
      <c r="CV112" s="17">
        <f t="shared" si="40"/>
        <v>0</v>
      </c>
      <c r="CW112" s="17">
        <f t="shared" si="41"/>
        <v>0</v>
      </c>
      <c r="CX112" s="17">
        <f t="shared" si="42"/>
        <v>0</v>
      </c>
      <c r="CY112" s="17">
        <f t="shared" si="43"/>
        <v>0</v>
      </c>
      <c r="CZ112" s="17">
        <f t="shared" si="44"/>
        <v>10</v>
      </c>
      <c r="DA112" s="17">
        <f t="shared" si="45"/>
        <v>9</v>
      </c>
      <c r="DB112" s="17">
        <f t="shared" si="46"/>
        <v>10</v>
      </c>
      <c r="DC112" s="17">
        <f t="shared" si="47"/>
      </c>
      <c r="DD112" s="17">
        <f t="shared" si="48"/>
      </c>
      <c r="DE112" s="17">
        <f t="shared" si="49"/>
      </c>
      <c r="DF112" s="17">
        <f t="shared" si="50"/>
      </c>
      <c r="DG112" s="23">
        <f t="shared" si="51"/>
        <v>9.666666666666666</v>
      </c>
      <c r="DH112" s="23">
        <f t="shared" si="52"/>
        <v>9.666666666666666</v>
      </c>
      <c r="DI112" s="23">
        <f t="shared" si="53"/>
        <v>9.666666666666666</v>
      </c>
      <c r="DJ112" s="17">
        <f t="shared" si="62"/>
        <v>9.7</v>
      </c>
      <c r="DK112" s="17">
        <f t="shared" si="54"/>
        <v>9.7</v>
      </c>
      <c r="DL112" s="17">
        <f>IF(A54&lt;&gt;0,A54," ")</f>
      </c>
      <c r="DM112" s="24">
        <f>IF(B54&lt;&gt;0,B54," ")</f>
      </c>
      <c r="DN112" s="25" t="str">
        <f>IF(C54=" "," ",C54)</f>
        <v>Juvêncio da Silva Cardoso </v>
      </c>
      <c r="DO112" s="11" t="str">
        <f t="shared" si="58"/>
        <v>Juvêncio da Silva Cardoso </v>
      </c>
      <c r="DP112" s="3">
        <f t="shared" si="59"/>
        <v>9.7</v>
      </c>
      <c r="DQ112" s="3">
        <f>IF(ISERROR(IF(BS54=0,"",BS54)),"",IF(BS54=0,"",BS54))</f>
      </c>
      <c r="DR112" s="3" t="str">
        <f>IF(ISERROR(IF(BS54&lt;=0.25*CHOR,IF(DK112&gt;=MediaNota,"Aprovado","Reprovado por Nota"),"Reprovado por Falta")),"",IF(BS54&lt;=0.25*CHOR,IF(DK112&gt;=MediaNota,"Aprovado","Reprovado por Nota"),"Reprovado por Falta"))</f>
        <v>Aprovado</v>
      </c>
      <c r="DS112" s="21"/>
      <c r="DT112" s="29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</row>
    <row r="113" spans="1:151" s="32" customFormat="1" ht="12" customHeight="1">
      <c r="A113" s="232" t="s">
        <v>120</v>
      </c>
      <c r="B113" s="232"/>
      <c r="C113" s="232" t="s">
        <v>121</v>
      </c>
      <c r="D113" s="232"/>
      <c r="E113" s="232"/>
      <c r="F113" s="232"/>
      <c r="G113" s="232"/>
      <c r="H113" s="232"/>
      <c r="I113" s="232"/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 t="s">
        <v>120</v>
      </c>
      <c r="Z113" s="232"/>
      <c r="AA113" s="232"/>
      <c r="AB113" s="232"/>
      <c r="AC113" s="232"/>
      <c r="AD113" s="232"/>
      <c r="AE113" s="232" t="s">
        <v>121</v>
      </c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30"/>
      <c r="BQ113" s="31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</row>
    <row r="114" spans="1:151" s="32" customFormat="1" ht="12" customHeight="1">
      <c r="A114" s="189">
        <v>40924</v>
      </c>
      <c r="B114" s="189"/>
      <c r="C114" s="216" t="s">
        <v>216</v>
      </c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216"/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189">
        <v>40933</v>
      </c>
      <c r="Z114" s="189"/>
      <c r="AA114" s="189"/>
      <c r="AB114" s="189"/>
      <c r="AC114" s="189"/>
      <c r="AD114" s="189"/>
      <c r="AE114" s="224" t="s">
        <v>232</v>
      </c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6"/>
      <c r="BP114" s="30"/>
      <c r="BQ114" s="31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</row>
    <row r="115" spans="1:151" s="32" customFormat="1" ht="12" customHeight="1">
      <c r="A115" s="189">
        <v>40924</v>
      </c>
      <c r="B115" s="189"/>
      <c r="C115" s="216" t="s">
        <v>217</v>
      </c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189">
        <v>40933</v>
      </c>
      <c r="Z115" s="189"/>
      <c r="AA115" s="189"/>
      <c r="AB115" s="189"/>
      <c r="AC115" s="189"/>
      <c r="AD115" s="189"/>
      <c r="AE115" s="224" t="s">
        <v>232</v>
      </c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A115" s="225"/>
      <c r="BB115" s="225"/>
      <c r="BC115" s="225"/>
      <c r="BD115" s="225"/>
      <c r="BE115" s="225"/>
      <c r="BF115" s="225"/>
      <c r="BG115" s="225"/>
      <c r="BH115" s="225"/>
      <c r="BI115" s="225"/>
      <c r="BJ115" s="225"/>
      <c r="BK115" s="225"/>
      <c r="BL115" s="225"/>
      <c r="BM115" s="225"/>
      <c r="BN115" s="225"/>
      <c r="BO115" s="226"/>
      <c r="BP115" s="30"/>
      <c r="BQ115" s="31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</row>
    <row r="116" spans="1:151" s="32" customFormat="1" ht="12" customHeight="1">
      <c r="A116" s="189">
        <v>40924</v>
      </c>
      <c r="B116" s="189"/>
      <c r="C116" s="216" t="s">
        <v>218</v>
      </c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189">
        <v>40934</v>
      </c>
      <c r="Z116" s="189"/>
      <c r="AA116" s="189"/>
      <c r="AB116" s="189"/>
      <c r="AC116" s="189"/>
      <c r="AD116" s="189"/>
      <c r="AE116" s="224" t="s">
        <v>233</v>
      </c>
      <c r="AF116" s="225"/>
      <c r="AG116" s="225"/>
      <c r="AH116" s="225"/>
      <c r="AI116" s="225"/>
      <c r="AJ116" s="225"/>
      <c r="AK116" s="225"/>
      <c r="AL116" s="225"/>
      <c r="AM116" s="225"/>
      <c r="AN116" s="225"/>
      <c r="AO116" s="225"/>
      <c r="AP116" s="225"/>
      <c r="AQ116" s="225"/>
      <c r="AR116" s="225"/>
      <c r="AS116" s="225"/>
      <c r="AT116" s="225"/>
      <c r="AU116" s="225"/>
      <c r="AV116" s="225"/>
      <c r="AW116" s="225"/>
      <c r="AX116" s="225"/>
      <c r="AY116" s="225"/>
      <c r="AZ116" s="225"/>
      <c r="BA116" s="225"/>
      <c r="BB116" s="225"/>
      <c r="BC116" s="225"/>
      <c r="BD116" s="225"/>
      <c r="BE116" s="225"/>
      <c r="BF116" s="225"/>
      <c r="BG116" s="225"/>
      <c r="BH116" s="225"/>
      <c r="BI116" s="225"/>
      <c r="BJ116" s="225"/>
      <c r="BK116" s="225"/>
      <c r="BL116" s="225"/>
      <c r="BM116" s="225"/>
      <c r="BN116" s="225"/>
      <c r="BO116" s="226"/>
      <c r="BP116" s="30"/>
      <c r="BQ116" s="31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</row>
    <row r="117" spans="1:151" s="32" customFormat="1" ht="12" customHeight="1">
      <c r="A117" s="189">
        <v>40924</v>
      </c>
      <c r="B117" s="189"/>
      <c r="C117" s="216" t="s">
        <v>218</v>
      </c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189">
        <v>40934</v>
      </c>
      <c r="Z117" s="189"/>
      <c r="AA117" s="189"/>
      <c r="AB117" s="189"/>
      <c r="AC117" s="189"/>
      <c r="AD117" s="189"/>
      <c r="AE117" s="224" t="s">
        <v>233</v>
      </c>
      <c r="AF117" s="225"/>
      <c r="AG117" s="225"/>
      <c r="AH117" s="225"/>
      <c r="AI117" s="225"/>
      <c r="AJ117" s="225"/>
      <c r="AK117" s="225"/>
      <c r="AL117" s="225"/>
      <c r="AM117" s="225"/>
      <c r="AN117" s="225"/>
      <c r="AO117" s="225"/>
      <c r="AP117" s="225"/>
      <c r="AQ117" s="225"/>
      <c r="AR117" s="225"/>
      <c r="AS117" s="225"/>
      <c r="AT117" s="225"/>
      <c r="AU117" s="225"/>
      <c r="AV117" s="225"/>
      <c r="AW117" s="225"/>
      <c r="AX117" s="225"/>
      <c r="AY117" s="225"/>
      <c r="AZ117" s="225"/>
      <c r="BA117" s="225"/>
      <c r="BB117" s="225"/>
      <c r="BC117" s="225"/>
      <c r="BD117" s="225"/>
      <c r="BE117" s="225"/>
      <c r="BF117" s="225"/>
      <c r="BG117" s="225"/>
      <c r="BH117" s="225"/>
      <c r="BI117" s="225"/>
      <c r="BJ117" s="225"/>
      <c r="BK117" s="225"/>
      <c r="BL117" s="225"/>
      <c r="BM117" s="225"/>
      <c r="BN117" s="225"/>
      <c r="BO117" s="226"/>
      <c r="BP117" s="30"/>
      <c r="BQ117" s="31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</row>
    <row r="118" spans="1:151" s="32" customFormat="1" ht="12" customHeight="1">
      <c r="A118" s="189">
        <v>40924</v>
      </c>
      <c r="B118" s="189"/>
      <c r="C118" s="216" t="s">
        <v>219</v>
      </c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189">
        <v>40934</v>
      </c>
      <c r="Z118" s="189"/>
      <c r="AA118" s="189"/>
      <c r="AB118" s="189"/>
      <c r="AC118" s="189"/>
      <c r="AD118" s="189"/>
      <c r="AE118" s="224" t="s">
        <v>233</v>
      </c>
      <c r="AF118" s="225"/>
      <c r="AG118" s="225"/>
      <c r="AH118" s="225"/>
      <c r="AI118" s="225"/>
      <c r="AJ118" s="225"/>
      <c r="AK118" s="225"/>
      <c r="AL118" s="225"/>
      <c r="AM118" s="225"/>
      <c r="AN118" s="225"/>
      <c r="AO118" s="225"/>
      <c r="AP118" s="225"/>
      <c r="AQ118" s="225"/>
      <c r="AR118" s="225"/>
      <c r="AS118" s="225"/>
      <c r="AT118" s="225"/>
      <c r="AU118" s="225"/>
      <c r="AV118" s="225"/>
      <c r="AW118" s="225"/>
      <c r="AX118" s="225"/>
      <c r="AY118" s="225"/>
      <c r="AZ118" s="225"/>
      <c r="BA118" s="225"/>
      <c r="BB118" s="225"/>
      <c r="BC118" s="225"/>
      <c r="BD118" s="225"/>
      <c r="BE118" s="225"/>
      <c r="BF118" s="225"/>
      <c r="BG118" s="225"/>
      <c r="BH118" s="225"/>
      <c r="BI118" s="225"/>
      <c r="BJ118" s="225"/>
      <c r="BK118" s="225"/>
      <c r="BL118" s="225"/>
      <c r="BM118" s="225"/>
      <c r="BN118" s="225"/>
      <c r="BO118" s="226"/>
      <c r="BP118" s="30"/>
      <c r="BQ118" s="31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</row>
    <row r="119" spans="1:151" s="32" customFormat="1" ht="12" customHeight="1">
      <c r="A119" s="189">
        <v>40924</v>
      </c>
      <c r="B119" s="189"/>
      <c r="C119" s="216" t="s">
        <v>219</v>
      </c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189">
        <v>40934</v>
      </c>
      <c r="Z119" s="189"/>
      <c r="AA119" s="189"/>
      <c r="AB119" s="189"/>
      <c r="AC119" s="189"/>
      <c r="AD119" s="189"/>
      <c r="AE119" s="224" t="s">
        <v>233</v>
      </c>
      <c r="AF119" s="225"/>
      <c r="AG119" s="225"/>
      <c r="AH119" s="225"/>
      <c r="AI119" s="225"/>
      <c r="AJ119" s="225"/>
      <c r="AK119" s="225"/>
      <c r="AL119" s="225"/>
      <c r="AM119" s="225"/>
      <c r="AN119" s="225"/>
      <c r="AO119" s="225"/>
      <c r="AP119" s="225"/>
      <c r="AQ119" s="225"/>
      <c r="AR119" s="225"/>
      <c r="AS119" s="225"/>
      <c r="AT119" s="225"/>
      <c r="AU119" s="225"/>
      <c r="AV119" s="225"/>
      <c r="AW119" s="225"/>
      <c r="AX119" s="225"/>
      <c r="AY119" s="225"/>
      <c r="AZ119" s="225"/>
      <c r="BA119" s="225"/>
      <c r="BB119" s="225"/>
      <c r="BC119" s="225"/>
      <c r="BD119" s="225"/>
      <c r="BE119" s="225"/>
      <c r="BF119" s="225"/>
      <c r="BG119" s="225"/>
      <c r="BH119" s="225"/>
      <c r="BI119" s="225"/>
      <c r="BJ119" s="225"/>
      <c r="BK119" s="225"/>
      <c r="BL119" s="225"/>
      <c r="BM119" s="225"/>
      <c r="BN119" s="225"/>
      <c r="BO119" s="226"/>
      <c r="BP119" s="30"/>
      <c r="BQ119" s="31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</row>
    <row r="120" spans="1:151" s="32" customFormat="1" ht="12" customHeight="1">
      <c r="A120" s="189">
        <v>40924</v>
      </c>
      <c r="B120" s="189"/>
      <c r="C120" s="216" t="s">
        <v>219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189">
        <v>40935</v>
      </c>
      <c r="Z120" s="189"/>
      <c r="AA120" s="189"/>
      <c r="AB120" s="189"/>
      <c r="AC120" s="189"/>
      <c r="AD120" s="189"/>
      <c r="AE120" s="224" t="s">
        <v>234</v>
      </c>
      <c r="AF120" s="225"/>
      <c r="AG120" s="225"/>
      <c r="AH120" s="225"/>
      <c r="AI120" s="225"/>
      <c r="AJ120" s="225"/>
      <c r="AK120" s="225"/>
      <c r="AL120" s="225"/>
      <c r="AM120" s="225"/>
      <c r="AN120" s="225"/>
      <c r="AO120" s="225"/>
      <c r="AP120" s="225"/>
      <c r="AQ120" s="225"/>
      <c r="AR120" s="225"/>
      <c r="AS120" s="225"/>
      <c r="AT120" s="225"/>
      <c r="AU120" s="225"/>
      <c r="AV120" s="225"/>
      <c r="AW120" s="225"/>
      <c r="AX120" s="225"/>
      <c r="AY120" s="225"/>
      <c r="AZ120" s="225"/>
      <c r="BA120" s="225"/>
      <c r="BB120" s="225"/>
      <c r="BC120" s="225"/>
      <c r="BD120" s="225"/>
      <c r="BE120" s="225"/>
      <c r="BF120" s="225"/>
      <c r="BG120" s="225"/>
      <c r="BH120" s="225"/>
      <c r="BI120" s="225"/>
      <c r="BJ120" s="225"/>
      <c r="BK120" s="225"/>
      <c r="BL120" s="225"/>
      <c r="BM120" s="225"/>
      <c r="BN120" s="225"/>
      <c r="BO120" s="226"/>
      <c r="BP120" s="30"/>
      <c r="BQ120" s="31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</row>
    <row r="121" spans="1:151" s="32" customFormat="1" ht="12" customHeight="1">
      <c r="A121" s="189">
        <v>40924</v>
      </c>
      <c r="B121" s="189"/>
      <c r="C121" s="216" t="s">
        <v>219</v>
      </c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216"/>
      <c r="R121" s="216"/>
      <c r="S121" s="216"/>
      <c r="T121" s="216"/>
      <c r="U121" s="216"/>
      <c r="V121" s="216"/>
      <c r="W121" s="216"/>
      <c r="X121" s="216"/>
      <c r="Y121" s="189">
        <v>40935</v>
      </c>
      <c r="Z121" s="189"/>
      <c r="AA121" s="189"/>
      <c r="AB121" s="189"/>
      <c r="AC121" s="189"/>
      <c r="AD121" s="189"/>
      <c r="AE121" s="224" t="s">
        <v>234</v>
      </c>
      <c r="AF121" s="225"/>
      <c r="AG121" s="225"/>
      <c r="AH121" s="225"/>
      <c r="AI121" s="225"/>
      <c r="AJ121" s="225"/>
      <c r="AK121" s="225"/>
      <c r="AL121" s="225"/>
      <c r="AM121" s="225"/>
      <c r="AN121" s="225"/>
      <c r="AO121" s="225"/>
      <c r="AP121" s="225"/>
      <c r="AQ121" s="225"/>
      <c r="AR121" s="225"/>
      <c r="AS121" s="225"/>
      <c r="AT121" s="225"/>
      <c r="AU121" s="225"/>
      <c r="AV121" s="225"/>
      <c r="AW121" s="225"/>
      <c r="AX121" s="225"/>
      <c r="AY121" s="225"/>
      <c r="AZ121" s="225"/>
      <c r="BA121" s="225"/>
      <c r="BB121" s="225"/>
      <c r="BC121" s="225"/>
      <c r="BD121" s="225"/>
      <c r="BE121" s="225"/>
      <c r="BF121" s="225"/>
      <c r="BG121" s="225"/>
      <c r="BH121" s="225"/>
      <c r="BI121" s="225"/>
      <c r="BJ121" s="225"/>
      <c r="BK121" s="225"/>
      <c r="BL121" s="225"/>
      <c r="BM121" s="225"/>
      <c r="BN121" s="225"/>
      <c r="BO121" s="226"/>
      <c r="BP121" s="30"/>
      <c r="BQ121" s="31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</row>
    <row r="122" spans="1:151" s="32" customFormat="1" ht="12" customHeight="1">
      <c r="A122" s="189">
        <v>40925</v>
      </c>
      <c r="B122" s="189"/>
      <c r="C122" s="217" t="s">
        <v>220</v>
      </c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9"/>
      <c r="Y122" s="189">
        <v>40935</v>
      </c>
      <c r="Z122" s="189"/>
      <c r="AA122" s="189"/>
      <c r="AB122" s="189"/>
      <c r="AC122" s="189"/>
      <c r="AD122" s="189"/>
      <c r="AE122" s="224" t="s">
        <v>234</v>
      </c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5"/>
      <c r="BF122" s="225"/>
      <c r="BG122" s="225"/>
      <c r="BH122" s="225"/>
      <c r="BI122" s="225"/>
      <c r="BJ122" s="225"/>
      <c r="BK122" s="225"/>
      <c r="BL122" s="225"/>
      <c r="BM122" s="225"/>
      <c r="BN122" s="225"/>
      <c r="BO122" s="226"/>
      <c r="BP122" s="30"/>
      <c r="BQ122" s="31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</row>
    <row r="123" spans="1:151" s="32" customFormat="1" ht="12" customHeight="1">
      <c r="A123" s="189">
        <v>40925</v>
      </c>
      <c r="B123" s="189"/>
      <c r="C123" s="217" t="s">
        <v>220</v>
      </c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9"/>
      <c r="Y123" s="189">
        <v>40935</v>
      </c>
      <c r="Z123" s="189"/>
      <c r="AA123" s="189"/>
      <c r="AB123" s="189"/>
      <c r="AC123" s="189"/>
      <c r="AD123" s="189"/>
      <c r="AE123" s="224" t="s">
        <v>234</v>
      </c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  <c r="AS123" s="225"/>
      <c r="AT123" s="225"/>
      <c r="AU123" s="225"/>
      <c r="AV123" s="225"/>
      <c r="AW123" s="225"/>
      <c r="AX123" s="225"/>
      <c r="AY123" s="225"/>
      <c r="AZ123" s="225"/>
      <c r="BA123" s="225"/>
      <c r="BB123" s="225"/>
      <c r="BC123" s="225"/>
      <c r="BD123" s="225"/>
      <c r="BE123" s="225"/>
      <c r="BF123" s="225"/>
      <c r="BG123" s="225"/>
      <c r="BH123" s="225"/>
      <c r="BI123" s="225"/>
      <c r="BJ123" s="225"/>
      <c r="BK123" s="225"/>
      <c r="BL123" s="225"/>
      <c r="BM123" s="225"/>
      <c r="BN123" s="225"/>
      <c r="BO123" s="226"/>
      <c r="BP123" s="30"/>
      <c r="BQ123" s="31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</row>
    <row r="124" spans="1:151" s="32" customFormat="1" ht="12" customHeight="1">
      <c r="A124" s="189">
        <v>40925</v>
      </c>
      <c r="B124" s="189"/>
      <c r="C124" s="217" t="s">
        <v>221</v>
      </c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9"/>
      <c r="Y124" s="189">
        <v>40936</v>
      </c>
      <c r="Z124" s="189"/>
      <c r="AA124" s="189"/>
      <c r="AB124" s="189"/>
      <c r="AC124" s="189"/>
      <c r="AD124" s="189"/>
      <c r="AE124" s="224" t="s">
        <v>235</v>
      </c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  <c r="AY124" s="225"/>
      <c r="AZ124" s="225"/>
      <c r="BA124" s="225"/>
      <c r="BB124" s="225"/>
      <c r="BC124" s="225"/>
      <c r="BD124" s="225"/>
      <c r="BE124" s="225"/>
      <c r="BF124" s="225"/>
      <c r="BG124" s="225"/>
      <c r="BH124" s="225"/>
      <c r="BI124" s="225"/>
      <c r="BJ124" s="225"/>
      <c r="BK124" s="225"/>
      <c r="BL124" s="225"/>
      <c r="BM124" s="225"/>
      <c r="BN124" s="225"/>
      <c r="BO124" s="226"/>
      <c r="BP124" s="30"/>
      <c r="BQ124" s="31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</row>
    <row r="125" spans="1:151" s="32" customFormat="1" ht="12" customHeight="1">
      <c r="A125" s="189">
        <v>40925</v>
      </c>
      <c r="B125" s="189"/>
      <c r="C125" s="217" t="s">
        <v>221</v>
      </c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9"/>
      <c r="Y125" s="189">
        <v>40936</v>
      </c>
      <c r="Z125" s="189"/>
      <c r="AA125" s="189"/>
      <c r="AB125" s="189"/>
      <c r="AC125" s="189"/>
      <c r="AD125" s="189"/>
      <c r="AE125" s="224" t="s">
        <v>235</v>
      </c>
      <c r="AF125" s="225"/>
      <c r="AG125" s="225"/>
      <c r="AH125" s="225"/>
      <c r="AI125" s="225"/>
      <c r="AJ125" s="225"/>
      <c r="AK125" s="225"/>
      <c r="AL125" s="225"/>
      <c r="AM125" s="225"/>
      <c r="AN125" s="225"/>
      <c r="AO125" s="225"/>
      <c r="AP125" s="225"/>
      <c r="AQ125" s="225"/>
      <c r="AR125" s="225"/>
      <c r="AS125" s="225"/>
      <c r="AT125" s="225"/>
      <c r="AU125" s="225"/>
      <c r="AV125" s="225"/>
      <c r="AW125" s="225"/>
      <c r="AX125" s="225"/>
      <c r="AY125" s="225"/>
      <c r="AZ125" s="225"/>
      <c r="BA125" s="225"/>
      <c r="BB125" s="225"/>
      <c r="BC125" s="225"/>
      <c r="BD125" s="225"/>
      <c r="BE125" s="225"/>
      <c r="BF125" s="225"/>
      <c r="BG125" s="225"/>
      <c r="BH125" s="225"/>
      <c r="BI125" s="225"/>
      <c r="BJ125" s="225"/>
      <c r="BK125" s="225"/>
      <c r="BL125" s="225"/>
      <c r="BM125" s="225"/>
      <c r="BN125" s="225"/>
      <c r="BO125" s="226"/>
      <c r="BP125" s="30"/>
      <c r="BQ125" s="31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</row>
    <row r="126" spans="1:151" s="32" customFormat="1" ht="12" customHeight="1">
      <c r="A126" s="189">
        <v>40925</v>
      </c>
      <c r="B126" s="189"/>
      <c r="C126" s="190" t="s">
        <v>222</v>
      </c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89"/>
      <c r="Z126" s="189"/>
      <c r="AA126" s="189"/>
      <c r="AB126" s="189"/>
      <c r="AC126" s="189"/>
      <c r="AD126" s="189"/>
      <c r="AE126" s="224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5"/>
      <c r="BF126" s="225"/>
      <c r="BG126" s="225"/>
      <c r="BH126" s="225"/>
      <c r="BI126" s="225"/>
      <c r="BJ126" s="225"/>
      <c r="BK126" s="225"/>
      <c r="BL126" s="225"/>
      <c r="BM126" s="225"/>
      <c r="BN126" s="225"/>
      <c r="BO126" s="226"/>
      <c r="BP126" s="30"/>
      <c r="BQ126" s="31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</row>
    <row r="127" spans="1:151" s="32" customFormat="1" ht="12" customHeight="1">
      <c r="A127" s="189">
        <v>40925</v>
      </c>
      <c r="B127" s="189"/>
      <c r="C127" s="190" t="s">
        <v>222</v>
      </c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89"/>
      <c r="Z127" s="189"/>
      <c r="AA127" s="189"/>
      <c r="AB127" s="189"/>
      <c r="AC127" s="189"/>
      <c r="AD127" s="189"/>
      <c r="AE127" s="224"/>
      <c r="AF127" s="225"/>
      <c r="AG127" s="225"/>
      <c r="AH127" s="225"/>
      <c r="AI127" s="225"/>
      <c r="AJ127" s="225"/>
      <c r="AK127" s="225"/>
      <c r="AL127" s="225"/>
      <c r="AM127" s="225"/>
      <c r="AN127" s="225"/>
      <c r="AO127" s="225"/>
      <c r="AP127" s="225"/>
      <c r="AQ127" s="225"/>
      <c r="AR127" s="225"/>
      <c r="AS127" s="225"/>
      <c r="AT127" s="225"/>
      <c r="AU127" s="225"/>
      <c r="AV127" s="225"/>
      <c r="AW127" s="225"/>
      <c r="AX127" s="225"/>
      <c r="AY127" s="225"/>
      <c r="AZ127" s="225"/>
      <c r="BA127" s="225"/>
      <c r="BB127" s="225"/>
      <c r="BC127" s="225"/>
      <c r="BD127" s="225"/>
      <c r="BE127" s="225"/>
      <c r="BF127" s="225"/>
      <c r="BG127" s="225"/>
      <c r="BH127" s="225"/>
      <c r="BI127" s="225"/>
      <c r="BJ127" s="225"/>
      <c r="BK127" s="225"/>
      <c r="BL127" s="225"/>
      <c r="BM127" s="225"/>
      <c r="BN127" s="225"/>
      <c r="BO127" s="226"/>
      <c r="BP127" s="30"/>
      <c r="BQ127" s="31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</row>
    <row r="128" spans="1:151" s="32" customFormat="1" ht="12" customHeight="1">
      <c r="A128" s="189">
        <v>40925</v>
      </c>
      <c r="B128" s="189"/>
      <c r="C128" s="190" t="s">
        <v>222</v>
      </c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89"/>
      <c r="Z128" s="189"/>
      <c r="AA128" s="189"/>
      <c r="AB128" s="189"/>
      <c r="AC128" s="189"/>
      <c r="AD128" s="189"/>
      <c r="AE128" s="224"/>
      <c r="AF128" s="225"/>
      <c r="AG128" s="225"/>
      <c r="AH128" s="225"/>
      <c r="AI128" s="225"/>
      <c r="AJ128" s="225"/>
      <c r="AK128" s="225"/>
      <c r="AL128" s="225"/>
      <c r="AM128" s="225"/>
      <c r="AN128" s="225"/>
      <c r="AO128" s="225"/>
      <c r="AP128" s="225"/>
      <c r="AQ128" s="225"/>
      <c r="AR128" s="225"/>
      <c r="AS128" s="225"/>
      <c r="AT128" s="225"/>
      <c r="AU128" s="225"/>
      <c r="AV128" s="225"/>
      <c r="AW128" s="225"/>
      <c r="AX128" s="225"/>
      <c r="AY128" s="225"/>
      <c r="AZ128" s="225"/>
      <c r="BA128" s="225"/>
      <c r="BB128" s="225"/>
      <c r="BC128" s="225"/>
      <c r="BD128" s="225"/>
      <c r="BE128" s="225"/>
      <c r="BF128" s="225"/>
      <c r="BG128" s="225"/>
      <c r="BH128" s="225"/>
      <c r="BI128" s="225"/>
      <c r="BJ128" s="225"/>
      <c r="BK128" s="225"/>
      <c r="BL128" s="225"/>
      <c r="BM128" s="225"/>
      <c r="BN128" s="225"/>
      <c r="BO128" s="226"/>
      <c r="BP128" s="30"/>
      <c r="BQ128" s="31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</row>
    <row r="129" spans="1:151" s="32" customFormat="1" ht="12" customHeight="1">
      <c r="A129" s="189">
        <v>40925</v>
      </c>
      <c r="B129" s="189"/>
      <c r="C129" s="190" t="s">
        <v>222</v>
      </c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89"/>
      <c r="Z129" s="189"/>
      <c r="AA129" s="189"/>
      <c r="AB129" s="189"/>
      <c r="AC129" s="189"/>
      <c r="AD129" s="189"/>
      <c r="AE129" s="224"/>
      <c r="AF129" s="225"/>
      <c r="AG129" s="225"/>
      <c r="AH129" s="225"/>
      <c r="AI129" s="225"/>
      <c r="AJ129" s="225"/>
      <c r="AK129" s="225"/>
      <c r="AL129" s="225"/>
      <c r="AM129" s="225"/>
      <c r="AN129" s="225"/>
      <c r="AO129" s="225"/>
      <c r="AP129" s="225"/>
      <c r="AQ129" s="225"/>
      <c r="AR129" s="225"/>
      <c r="AS129" s="225"/>
      <c r="AT129" s="225"/>
      <c r="AU129" s="225"/>
      <c r="AV129" s="225"/>
      <c r="AW129" s="225"/>
      <c r="AX129" s="225"/>
      <c r="AY129" s="225"/>
      <c r="AZ129" s="225"/>
      <c r="BA129" s="225"/>
      <c r="BB129" s="225"/>
      <c r="BC129" s="225"/>
      <c r="BD129" s="225"/>
      <c r="BE129" s="225"/>
      <c r="BF129" s="225"/>
      <c r="BG129" s="225"/>
      <c r="BH129" s="225"/>
      <c r="BI129" s="225"/>
      <c r="BJ129" s="225"/>
      <c r="BK129" s="225"/>
      <c r="BL129" s="225"/>
      <c r="BM129" s="225"/>
      <c r="BN129" s="225"/>
      <c r="BO129" s="226"/>
      <c r="BP129" s="30"/>
      <c r="BQ129" s="31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</row>
    <row r="130" spans="1:151" s="32" customFormat="1" ht="12" customHeight="1">
      <c r="A130" s="189">
        <v>40926</v>
      </c>
      <c r="B130" s="189"/>
      <c r="C130" s="228" t="s">
        <v>223</v>
      </c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229"/>
      <c r="V130" s="229"/>
      <c r="W130" s="229"/>
      <c r="X130" s="230"/>
      <c r="Y130" s="189"/>
      <c r="Z130" s="189"/>
      <c r="AA130" s="189"/>
      <c r="AB130" s="189"/>
      <c r="AC130" s="189"/>
      <c r="AD130" s="189"/>
      <c r="AE130" s="224"/>
      <c r="AF130" s="225"/>
      <c r="AG130" s="225"/>
      <c r="AH130" s="225"/>
      <c r="AI130" s="225"/>
      <c r="AJ130" s="225"/>
      <c r="AK130" s="225"/>
      <c r="AL130" s="225"/>
      <c r="AM130" s="225"/>
      <c r="AN130" s="225"/>
      <c r="AO130" s="225"/>
      <c r="AP130" s="225"/>
      <c r="AQ130" s="225"/>
      <c r="AR130" s="225"/>
      <c r="AS130" s="225"/>
      <c r="AT130" s="225"/>
      <c r="AU130" s="225"/>
      <c r="AV130" s="225"/>
      <c r="AW130" s="225"/>
      <c r="AX130" s="225"/>
      <c r="AY130" s="225"/>
      <c r="AZ130" s="225"/>
      <c r="BA130" s="225"/>
      <c r="BB130" s="225"/>
      <c r="BC130" s="225"/>
      <c r="BD130" s="225"/>
      <c r="BE130" s="225"/>
      <c r="BF130" s="225"/>
      <c r="BG130" s="225"/>
      <c r="BH130" s="225"/>
      <c r="BI130" s="225"/>
      <c r="BJ130" s="225"/>
      <c r="BK130" s="225"/>
      <c r="BL130" s="225"/>
      <c r="BM130" s="225"/>
      <c r="BN130" s="225"/>
      <c r="BO130" s="226"/>
      <c r="BP130" s="30"/>
      <c r="BQ130" s="31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</row>
    <row r="131" spans="1:151" s="32" customFormat="1" ht="12" customHeight="1">
      <c r="A131" s="189">
        <v>40926</v>
      </c>
      <c r="B131" s="189"/>
      <c r="C131" s="228" t="s">
        <v>224</v>
      </c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  <c r="R131" s="229"/>
      <c r="S131" s="229"/>
      <c r="T131" s="229"/>
      <c r="U131" s="229"/>
      <c r="V131" s="229"/>
      <c r="W131" s="229"/>
      <c r="X131" s="230"/>
      <c r="Y131" s="189"/>
      <c r="Z131" s="189"/>
      <c r="AA131" s="189"/>
      <c r="AB131" s="189"/>
      <c r="AC131" s="189"/>
      <c r="AD131" s="189"/>
      <c r="AE131" s="224"/>
      <c r="AF131" s="225"/>
      <c r="AG131" s="225"/>
      <c r="AH131" s="225"/>
      <c r="AI131" s="225"/>
      <c r="AJ131" s="225"/>
      <c r="AK131" s="225"/>
      <c r="AL131" s="225"/>
      <c r="AM131" s="225"/>
      <c r="AN131" s="225"/>
      <c r="AO131" s="225"/>
      <c r="AP131" s="225"/>
      <c r="AQ131" s="225"/>
      <c r="AR131" s="225"/>
      <c r="AS131" s="225"/>
      <c r="AT131" s="225"/>
      <c r="AU131" s="225"/>
      <c r="AV131" s="225"/>
      <c r="AW131" s="225"/>
      <c r="AX131" s="225"/>
      <c r="AY131" s="225"/>
      <c r="AZ131" s="225"/>
      <c r="BA131" s="225"/>
      <c r="BB131" s="225"/>
      <c r="BC131" s="225"/>
      <c r="BD131" s="225"/>
      <c r="BE131" s="225"/>
      <c r="BF131" s="225"/>
      <c r="BG131" s="225"/>
      <c r="BH131" s="225"/>
      <c r="BI131" s="225"/>
      <c r="BJ131" s="225"/>
      <c r="BK131" s="225"/>
      <c r="BL131" s="225"/>
      <c r="BM131" s="225"/>
      <c r="BN131" s="225"/>
      <c r="BO131" s="226"/>
      <c r="BP131" s="30"/>
      <c r="BQ131" s="31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</row>
    <row r="132" spans="1:151" s="32" customFormat="1" ht="12" customHeight="1">
      <c r="A132" s="189">
        <v>40926</v>
      </c>
      <c r="B132" s="189"/>
      <c r="C132" s="228" t="s">
        <v>223</v>
      </c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30"/>
      <c r="Y132" s="189"/>
      <c r="Z132" s="189"/>
      <c r="AA132" s="189"/>
      <c r="AB132" s="189"/>
      <c r="AC132" s="189"/>
      <c r="AD132" s="189"/>
      <c r="AE132" s="224"/>
      <c r="AF132" s="225"/>
      <c r="AG132" s="225"/>
      <c r="AH132" s="225"/>
      <c r="AI132" s="225"/>
      <c r="AJ132" s="225"/>
      <c r="AK132" s="225"/>
      <c r="AL132" s="225"/>
      <c r="AM132" s="225"/>
      <c r="AN132" s="225"/>
      <c r="AO132" s="225"/>
      <c r="AP132" s="225"/>
      <c r="AQ132" s="225"/>
      <c r="AR132" s="225"/>
      <c r="AS132" s="225"/>
      <c r="AT132" s="225"/>
      <c r="AU132" s="225"/>
      <c r="AV132" s="225"/>
      <c r="AW132" s="225"/>
      <c r="AX132" s="225"/>
      <c r="AY132" s="225"/>
      <c r="AZ132" s="225"/>
      <c r="BA132" s="225"/>
      <c r="BB132" s="225"/>
      <c r="BC132" s="225"/>
      <c r="BD132" s="225"/>
      <c r="BE132" s="225"/>
      <c r="BF132" s="225"/>
      <c r="BG132" s="225"/>
      <c r="BH132" s="225"/>
      <c r="BI132" s="225"/>
      <c r="BJ132" s="225"/>
      <c r="BK132" s="225"/>
      <c r="BL132" s="225"/>
      <c r="BM132" s="225"/>
      <c r="BN132" s="225"/>
      <c r="BO132" s="226"/>
      <c r="BP132" s="30"/>
      <c r="BQ132" s="31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</row>
    <row r="133" spans="1:151" s="32" customFormat="1" ht="12" customHeight="1">
      <c r="A133" s="189">
        <v>40926</v>
      </c>
      <c r="B133" s="189"/>
      <c r="C133" s="228" t="s">
        <v>224</v>
      </c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  <c r="R133" s="229"/>
      <c r="S133" s="229"/>
      <c r="T133" s="229"/>
      <c r="U133" s="229"/>
      <c r="V133" s="229"/>
      <c r="W133" s="229"/>
      <c r="X133" s="230"/>
      <c r="Y133" s="189"/>
      <c r="Z133" s="189"/>
      <c r="AA133" s="189"/>
      <c r="AB133" s="189"/>
      <c r="AC133" s="189"/>
      <c r="AD133" s="189"/>
      <c r="AE133" s="224"/>
      <c r="AF133" s="225"/>
      <c r="AG133" s="225"/>
      <c r="AH133" s="225"/>
      <c r="AI133" s="225"/>
      <c r="AJ133" s="225"/>
      <c r="AK133" s="225"/>
      <c r="AL133" s="225"/>
      <c r="AM133" s="225"/>
      <c r="AN133" s="225"/>
      <c r="AO133" s="225"/>
      <c r="AP133" s="225"/>
      <c r="AQ133" s="225"/>
      <c r="AR133" s="225"/>
      <c r="AS133" s="225"/>
      <c r="AT133" s="225"/>
      <c r="AU133" s="225"/>
      <c r="AV133" s="225"/>
      <c r="AW133" s="225"/>
      <c r="AX133" s="225"/>
      <c r="AY133" s="225"/>
      <c r="AZ133" s="225"/>
      <c r="BA133" s="225"/>
      <c r="BB133" s="225"/>
      <c r="BC133" s="225"/>
      <c r="BD133" s="225"/>
      <c r="BE133" s="225"/>
      <c r="BF133" s="225"/>
      <c r="BG133" s="225"/>
      <c r="BH133" s="225"/>
      <c r="BI133" s="225"/>
      <c r="BJ133" s="225"/>
      <c r="BK133" s="225"/>
      <c r="BL133" s="225"/>
      <c r="BM133" s="225"/>
      <c r="BN133" s="225"/>
      <c r="BO133" s="226"/>
      <c r="BP133" s="30"/>
      <c r="BQ133" s="31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</row>
    <row r="134" spans="1:151" s="32" customFormat="1" ht="12" customHeight="1">
      <c r="A134" s="189">
        <v>40926</v>
      </c>
      <c r="B134" s="189"/>
      <c r="C134" s="228" t="s">
        <v>223</v>
      </c>
      <c r="D134" s="229"/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229"/>
      <c r="V134" s="229"/>
      <c r="W134" s="229"/>
      <c r="X134" s="230"/>
      <c r="Y134" s="189"/>
      <c r="Z134" s="189"/>
      <c r="AA134" s="189"/>
      <c r="AB134" s="189"/>
      <c r="AC134" s="189"/>
      <c r="AD134" s="189"/>
      <c r="AE134" s="224"/>
      <c r="AF134" s="225"/>
      <c r="AG134" s="225"/>
      <c r="AH134" s="225"/>
      <c r="AI134" s="225"/>
      <c r="AJ134" s="225"/>
      <c r="AK134" s="225"/>
      <c r="AL134" s="225"/>
      <c r="AM134" s="225"/>
      <c r="AN134" s="225"/>
      <c r="AO134" s="225"/>
      <c r="AP134" s="225"/>
      <c r="AQ134" s="225"/>
      <c r="AR134" s="225"/>
      <c r="AS134" s="225"/>
      <c r="AT134" s="225"/>
      <c r="AU134" s="225"/>
      <c r="AV134" s="225"/>
      <c r="AW134" s="225"/>
      <c r="AX134" s="225"/>
      <c r="AY134" s="225"/>
      <c r="AZ134" s="225"/>
      <c r="BA134" s="225"/>
      <c r="BB134" s="225"/>
      <c r="BC134" s="225"/>
      <c r="BD134" s="225"/>
      <c r="BE134" s="225"/>
      <c r="BF134" s="225"/>
      <c r="BG134" s="225"/>
      <c r="BH134" s="225"/>
      <c r="BI134" s="225"/>
      <c r="BJ134" s="225"/>
      <c r="BK134" s="225"/>
      <c r="BL134" s="225"/>
      <c r="BM134" s="225"/>
      <c r="BN134" s="225"/>
      <c r="BO134" s="226"/>
      <c r="BP134" s="30"/>
      <c r="BQ134" s="31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</row>
    <row r="135" spans="1:151" s="32" customFormat="1" ht="12" customHeight="1">
      <c r="A135" s="189">
        <v>40926</v>
      </c>
      <c r="B135" s="189"/>
      <c r="C135" s="228" t="s">
        <v>224</v>
      </c>
      <c r="D135" s="229"/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  <c r="R135" s="229"/>
      <c r="S135" s="229"/>
      <c r="T135" s="229"/>
      <c r="U135" s="229"/>
      <c r="V135" s="229"/>
      <c r="W135" s="229"/>
      <c r="X135" s="230"/>
      <c r="Y135" s="189"/>
      <c r="Z135" s="189"/>
      <c r="AA135" s="189"/>
      <c r="AB135" s="189"/>
      <c r="AC135" s="189"/>
      <c r="AD135" s="189"/>
      <c r="AE135" s="224"/>
      <c r="AF135" s="225"/>
      <c r="AG135" s="225"/>
      <c r="AH135" s="225"/>
      <c r="AI135" s="225"/>
      <c r="AJ135" s="225"/>
      <c r="AK135" s="225"/>
      <c r="AL135" s="225"/>
      <c r="AM135" s="225"/>
      <c r="AN135" s="225"/>
      <c r="AO135" s="225"/>
      <c r="AP135" s="225"/>
      <c r="AQ135" s="225"/>
      <c r="AR135" s="225"/>
      <c r="AS135" s="225"/>
      <c r="AT135" s="225"/>
      <c r="AU135" s="225"/>
      <c r="AV135" s="225"/>
      <c r="AW135" s="225"/>
      <c r="AX135" s="225"/>
      <c r="AY135" s="225"/>
      <c r="AZ135" s="225"/>
      <c r="BA135" s="225"/>
      <c r="BB135" s="225"/>
      <c r="BC135" s="225"/>
      <c r="BD135" s="225"/>
      <c r="BE135" s="225"/>
      <c r="BF135" s="225"/>
      <c r="BG135" s="225"/>
      <c r="BH135" s="225"/>
      <c r="BI135" s="225"/>
      <c r="BJ135" s="225"/>
      <c r="BK135" s="225"/>
      <c r="BL135" s="225"/>
      <c r="BM135" s="225"/>
      <c r="BN135" s="225"/>
      <c r="BO135" s="226"/>
      <c r="BP135" s="30"/>
      <c r="BQ135" s="31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</row>
    <row r="136" spans="1:151" s="32" customFormat="1" ht="12" customHeight="1">
      <c r="A136" s="189">
        <v>40926</v>
      </c>
      <c r="B136" s="189"/>
      <c r="C136" s="228" t="s">
        <v>223</v>
      </c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30"/>
      <c r="Y136" s="189"/>
      <c r="Z136" s="189"/>
      <c r="AA136" s="189"/>
      <c r="AB136" s="189"/>
      <c r="AC136" s="189"/>
      <c r="AD136" s="189"/>
      <c r="AE136" s="224"/>
      <c r="AF136" s="225"/>
      <c r="AG136" s="225"/>
      <c r="AH136" s="225"/>
      <c r="AI136" s="225"/>
      <c r="AJ136" s="225"/>
      <c r="AK136" s="225"/>
      <c r="AL136" s="225"/>
      <c r="AM136" s="225"/>
      <c r="AN136" s="225"/>
      <c r="AO136" s="225"/>
      <c r="AP136" s="225"/>
      <c r="AQ136" s="225"/>
      <c r="AR136" s="225"/>
      <c r="AS136" s="225"/>
      <c r="AT136" s="225"/>
      <c r="AU136" s="225"/>
      <c r="AV136" s="225"/>
      <c r="AW136" s="225"/>
      <c r="AX136" s="225"/>
      <c r="AY136" s="225"/>
      <c r="AZ136" s="225"/>
      <c r="BA136" s="225"/>
      <c r="BB136" s="225"/>
      <c r="BC136" s="225"/>
      <c r="BD136" s="225"/>
      <c r="BE136" s="225"/>
      <c r="BF136" s="225"/>
      <c r="BG136" s="225"/>
      <c r="BH136" s="225"/>
      <c r="BI136" s="225"/>
      <c r="BJ136" s="225"/>
      <c r="BK136" s="225"/>
      <c r="BL136" s="225"/>
      <c r="BM136" s="225"/>
      <c r="BN136" s="225"/>
      <c r="BO136" s="226"/>
      <c r="BP136" s="30"/>
      <c r="BQ136" s="31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</row>
    <row r="137" spans="1:151" s="32" customFormat="1" ht="12" customHeight="1">
      <c r="A137" s="189">
        <v>40926</v>
      </c>
      <c r="B137" s="189"/>
      <c r="C137" s="228" t="s">
        <v>224</v>
      </c>
      <c r="D137" s="22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30"/>
      <c r="Y137" s="189"/>
      <c r="Z137" s="189"/>
      <c r="AA137" s="189"/>
      <c r="AB137" s="189"/>
      <c r="AC137" s="189"/>
      <c r="AD137" s="189"/>
      <c r="AE137" s="224"/>
      <c r="AF137" s="225"/>
      <c r="AG137" s="225"/>
      <c r="AH137" s="225"/>
      <c r="AI137" s="225"/>
      <c r="AJ137" s="225"/>
      <c r="AK137" s="225"/>
      <c r="AL137" s="225"/>
      <c r="AM137" s="225"/>
      <c r="AN137" s="225"/>
      <c r="AO137" s="225"/>
      <c r="AP137" s="225"/>
      <c r="AQ137" s="225"/>
      <c r="AR137" s="225"/>
      <c r="AS137" s="225"/>
      <c r="AT137" s="225"/>
      <c r="AU137" s="225"/>
      <c r="AV137" s="225"/>
      <c r="AW137" s="225"/>
      <c r="AX137" s="225"/>
      <c r="AY137" s="225"/>
      <c r="AZ137" s="225"/>
      <c r="BA137" s="225"/>
      <c r="BB137" s="225"/>
      <c r="BC137" s="225"/>
      <c r="BD137" s="225"/>
      <c r="BE137" s="225"/>
      <c r="BF137" s="225"/>
      <c r="BG137" s="225"/>
      <c r="BH137" s="225"/>
      <c r="BI137" s="225"/>
      <c r="BJ137" s="225"/>
      <c r="BK137" s="225"/>
      <c r="BL137" s="225"/>
      <c r="BM137" s="225"/>
      <c r="BN137" s="225"/>
      <c r="BO137" s="226"/>
      <c r="BP137" s="30"/>
      <c r="BQ137" s="31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</row>
    <row r="138" spans="1:151" s="32" customFormat="1" ht="12" customHeight="1">
      <c r="A138" s="189">
        <v>40927</v>
      </c>
      <c r="B138" s="189"/>
      <c r="C138" s="206" t="s">
        <v>222</v>
      </c>
      <c r="D138" s="207"/>
      <c r="E138" s="207"/>
      <c r="F138" s="207"/>
      <c r="G138" s="207"/>
      <c r="H138" s="207"/>
      <c r="I138" s="207"/>
      <c r="J138" s="207"/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  <c r="W138" s="207"/>
      <c r="X138" s="208"/>
      <c r="Y138" s="189"/>
      <c r="Z138" s="189"/>
      <c r="AA138" s="189"/>
      <c r="AB138" s="189"/>
      <c r="AC138" s="189"/>
      <c r="AD138" s="189"/>
      <c r="AE138" s="224"/>
      <c r="AF138" s="225"/>
      <c r="AG138" s="225"/>
      <c r="AH138" s="225"/>
      <c r="AI138" s="225"/>
      <c r="AJ138" s="225"/>
      <c r="AK138" s="225"/>
      <c r="AL138" s="225"/>
      <c r="AM138" s="225"/>
      <c r="AN138" s="225"/>
      <c r="AO138" s="225"/>
      <c r="AP138" s="225"/>
      <c r="AQ138" s="225"/>
      <c r="AR138" s="225"/>
      <c r="AS138" s="225"/>
      <c r="AT138" s="225"/>
      <c r="AU138" s="225"/>
      <c r="AV138" s="225"/>
      <c r="AW138" s="225"/>
      <c r="AX138" s="225"/>
      <c r="AY138" s="225"/>
      <c r="AZ138" s="225"/>
      <c r="BA138" s="225"/>
      <c r="BB138" s="225"/>
      <c r="BC138" s="225"/>
      <c r="BD138" s="225"/>
      <c r="BE138" s="225"/>
      <c r="BF138" s="225"/>
      <c r="BG138" s="225"/>
      <c r="BH138" s="225"/>
      <c r="BI138" s="225"/>
      <c r="BJ138" s="225"/>
      <c r="BK138" s="225"/>
      <c r="BL138" s="225"/>
      <c r="BM138" s="225"/>
      <c r="BN138" s="225"/>
      <c r="BO138" s="226"/>
      <c r="BP138" s="30"/>
      <c r="BQ138" s="31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</row>
    <row r="139" spans="1:151" s="32" customFormat="1" ht="12" customHeight="1">
      <c r="A139" s="189">
        <v>40927</v>
      </c>
      <c r="B139" s="189"/>
      <c r="C139" s="227" t="s">
        <v>222</v>
      </c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189"/>
      <c r="Z139" s="189"/>
      <c r="AA139" s="189"/>
      <c r="AB139" s="189"/>
      <c r="AC139" s="189"/>
      <c r="AD139" s="189"/>
      <c r="AE139" s="224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5"/>
      <c r="BE139" s="225"/>
      <c r="BF139" s="225"/>
      <c r="BG139" s="225"/>
      <c r="BH139" s="225"/>
      <c r="BI139" s="225"/>
      <c r="BJ139" s="225"/>
      <c r="BK139" s="225"/>
      <c r="BL139" s="225"/>
      <c r="BM139" s="225"/>
      <c r="BN139" s="225"/>
      <c r="BO139" s="226"/>
      <c r="BP139" s="30"/>
      <c r="BQ139" s="31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</row>
    <row r="140" spans="1:151" s="32" customFormat="1" ht="12" customHeight="1">
      <c r="A140" s="189">
        <v>40927</v>
      </c>
      <c r="B140" s="189"/>
      <c r="C140" s="216" t="s">
        <v>222</v>
      </c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189"/>
      <c r="Z140" s="189"/>
      <c r="AA140" s="189"/>
      <c r="AB140" s="189"/>
      <c r="AC140" s="189"/>
      <c r="AD140" s="189"/>
      <c r="AE140" s="224"/>
      <c r="AF140" s="225"/>
      <c r="AG140" s="225"/>
      <c r="AH140" s="225"/>
      <c r="AI140" s="225"/>
      <c r="AJ140" s="225"/>
      <c r="AK140" s="225"/>
      <c r="AL140" s="225"/>
      <c r="AM140" s="225"/>
      <c r="AN140" s="225"/>
      <c r="AO140" s="225"/>
      <c r="AP140" s="225"/>
      <c r="AQ140" s="225"/>
      <c r="AR140" s="225"/>
      <c r="AS140" s="225"/>
      <c r="AT140" s="225"/>
      <c r="AU140" s="225"/>
      <c r="AV140" s="225"/>
      <c r="AW140" s="225"/>
      <c r="AX140" s="225"/>
      <c r="AY140" s="225"/>
      <c r="AZ140" s="225"/>
      <c r="BA140" s="225"/>
      <c r="BB140" s="225"/>
      <c r="BC140" s="225"/>
      <c r="BD140" s="225"/>
      <c r="BE140" s="225"/>
      <c r="BF140" s="225"/>
      <c r="BG140" s="225"/>
      <c r="BH140" s="225"/>
      <c r="BI140" s="225"/>
      <c r="BJ140" s="225"/>
      <c r="BK140" s="225"/>
      <c r="BL140" s="225"/>
      <c r="BM140" s="225"/>
      <c r="BN140" s="225"/>
      <c r="BO140" s="226"/>
      <c r="BP140" s="30"/>
      <c r="BQ140" s="31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</row>
    <row r="141" spans="1:151" s="32" customFormat="1" ht="12" customHeight="1">
      <c r="A141" s="189">
        <v>40927</v>
      </c>
      <c r="B141" s="189"/>
      <c r="C141" s="216" t="s">
        <v>222</v>
      </c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189"/>
      <c r="Z141" s="189"/>
      <c r="AA141" s="189"/>
      <c r="AB141" s="189"/>
      <c r="AC141" s="189"/>
      <c r="AD141" s="189"/>
      <c r="AE141" s="224"/>
      <c r="AF141" s="225"/>
      <c r="AG141" s="225"/>
      <c r="AH141" s="225"/>
      <c r="AI141" s="225"/>
      <c r="AJ141" s="225"/>
      <c r="AK141" s="225"/>
      <c r="AL141" s="225"/>
      <c r="AM141" s="225"/>
      <c r="AN141" s="225"/>
      <c r="AO141" s="225"/>
      <c r="AP141" s="225"/>
      <c r="AQ141" s="225"/>
      <c r="AR141" s="225"/>
      <c r="AS141" s="225"/>
      <c r="AT141" s="225"/>
      <c r="AU141" s="225"/>
      <c r="AV141" s="225"/>
      <c r="AW141" s="225"/>
      <c r="AX141" s="225"/>
      <c r="AY141" s="225"/>
      <c r="AZ141" s="225"/>
      <c r="BA141" s="225"/>
      <c r="BB141" s="225"/>
      <c r="BC141" s="225"/>
      <c r="BD141" s="225"/>
      <c r="BE141" s="225"/>
      <c r="BF141" s="225"/>
      <c r="BG141" s="225"/>
      <c r="BH141" s="225"/>
      <c r="BI141" s="225"/>
      <c r="BJ141" s="225"/>
      <c r="BK141" s="225"/>
      <c r="BL141" s="225"/>
      <c r="BM141" s="225"/>
      <c r="BN141" s="225"/>
      <c r="BO141" s="226"/>
      <c r="BP141" s="30"/>
      <c r="BQ141" s="31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</row>
    <row r="142" spans="1:151" s="32" customFormat="1" ht="12" customHeight="1">
      <c r="A142" s="189">
        <v>40927</v>
      </c>
      <c r="B142" s="189"/>
      <c r="C142" s="216" t="s">
        <v>225</v>
      </c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189"/>
      <c r="Z142" s="189"/>
      <c r="AA142" s="189"/>
      <c r="AB142" s="189"/>
      <c r="AC142" s="189"/>
      <c r="AD142" s="189"/>
      <c r="AE142" s="224"/>
      <c r="AF142" s="225"/>
      <c r="AG142" s="225"/>
      <c r="AH142" s="225"/>
      <c r="AI142" s="225"/>
      <c r="AJ142" s="225"/>
      <c r="AK142" s="225"/>
      <c r="AL142" s="225"/>
      <c r="AM142" s="225"/>
      <c r="AN142" s="225"/>
      <c r="AO142" s="225"/>
      <c r="AP142" s="225"/>
      <c r="AQ142" s="225"/>
      <c r="AR142" s="225"/>
      <c r="AS142" s="225"/>
      <c r="AT142" s="225"/>
      <c r="AU142" s="225"/>
      <c r="AV142" s="225"/>
      <c r="AW142" s="225"/>
      <c r="AX142" s="225"/>
      <c r="AY142" s="225"/>
      <c r="AZ142" s="225"/>
      <c r="BA142" s="225"/>
      <c r="BB142" s="225"/>
      <c r="BC142" s="225"/>
      <c r="BD142" s="225"/>
      <c r="BE142" s="225"/>
      <c r="BF142" s="225"/>
      <c r="BG142" s="225"/>
      <c r="BH142" s="225"/>
      <c r="BI142" s="225"/>
      <c r="BJ142" s="225"/>
      <c r="BK142" s="225"/>
      <c r="BL142" s="225"/>
      <c r="BM142" s="225"/>
      <c r="BN142" s="225"/>
      <c r="BO142" s="226"/>
      <c r="BP142" s="30"/>
      <c r="BQ142" s="31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</row>
    <row r="143" spans="1:151" s="32" customFormat="1" ht="12" customHeight="1">
      <c r="A143" s="189">
        <v>40927</v>
      </c>
      <c r="B143" s="189"/>
      <c r="C143" s="216" t="s">
        <v>226</v>
      </c>
      <c r="D143" s="216"/>
      <c r="E143" s="216"/>
      <c r="F143" s="216"/>
      <c r="G143" s="216"/>
      <c r="H143" s="216"/>
      <c r="I143" s="216"/>
      <c r="J143" s="216"/>
      <c r="K143" s="216"/>
      <c r="L143" s="216"/>
      <c r="M143" s="216"/>
      <c r="N143" s="216"/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189"/>
      <c r="Z143" s="189"/>
      <c r="AA143" s="189"/>
      <c r="AB143" s="189"/>
      <c r="AC143" s="189"/>
      <c r="AD143" s="189"/>
      <c r="AE143" s="224"/>
      <c r="AF143" s="225"/>
      <c r="AG143" s="225"/>
      <c r="AH143" s="225"/>
      <c r="AI143" s="225"/>
      <c r="AJ143" s="225"/>
      <c r="AK143" s="225"/>
      <c r="AL143" s="225"/>
      <c r="AM143" s="225"/>
      <c r="AN143" s="225"/>
      <c r="AO143" s="225"/>
      <c r="AP143" s="225"/>
      <c r="AQ143" s="225"/>
      <c r="AR143" s="225"/>
      <c r="AS143" s="225"/>
      <c r="AT143" s="225"/>
      <c r="AU143" s="225"/>
      <c r="AV143" s="225"/>
      <c r="AW143" s="225"/>
      <c r="AX143" s="225"/>
      <c r="AY143" s="225"/>
      <c r="AZ143" s="225"/>
      <c r="BA143" s="225"/>
      <c r="BB143" s="225"/>
      <c r="BC143" s="225"/>
      <c r="BD143" s="225"/>
      <c r="BE143" s="225"/>
      <c r="BF143" s="225"/>
      <c r="BG143" s="225"/>
      <c r="BH143" s="225"/>
      <c r="BI143" s="225"/>
      <c r="BJ143" s="225"/>
      <c r="BK143" s="225"/>
      <c r="BL143" s="225"/>
      <c r="BM143" s="225"/>
      <c r="BN143" s="225"/>
      <c r="BO143" s="226"/>
      <c r="BP143" s="30"/>
      <c r="BQ143" s="31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</row>
    <row r="144" spans="1:151" s="32" customFormat="1" ht="12" customHeight="1">
      <c r="A144" s="189">
        <v>40927</v>
      </c>
      <c r="B144" s="189"/>
      <c r="C144" s="216" t="s">
        <v>225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189"/>
      <c r="Z144" s="189"/>
      <c r="AA144" s="189"/>
      <c r="AB144" s="189"/>
      <c r="AC144" s="189"/>
      <c r="AD144" s="189"/>
      <c r="AE144" s="224"/>
      <c r="AF144" s="225"/>
      <c r="AG144" s="225"/>
      <c r="AH144" s="225"/>
      <c r="AI144" s="225"/>
      <c r="AJ144" s="225"/>
      <c r="AK144" s="225"/>
      <c r="AL144" s="225"/>
      <c r="AM144" s="225"/>
      <c r="AN144" s="225"/>
      <c r="AO144" s="225"/>
      <c r="AP144" s="225"/>
      <c r="AQ144" s="225"/>
      <c r="AR144" s="225"/>
      <c r="AS144" s="225"/>
      <c r="AT144" s="225"/>
      <c r="AU144" s="225"/>
      <c r="AV144" s="225"/>
      <c r="AW144" s="225"/>
      <c r="AX144" s="225"/>
      <c r="AY144" s="225"/>
      <c r="AZ144" s="225"/>
      <c r="BA144" s="225"/>
      <c r="BB144" s="225"/>
      <c r="BC144" s="225"/>
      <c r="BD144" s="225"/>
      <c r="BE144" s="225"/>
      <c r="BF144" s="225"/>
      <c r="BG144" s="225"/>
      <c r="BH144" s="225"/>
      <c r="BI144" s="225"/>
      <c r="BJ144" s="225"/>
      <c r="BK144" s="225"/>
      <c r="BL144" s="225"/>
      <c r="BM144" s="225"/>
      <c r="BN144" s="225"/>
      <c r="BO144" s="226"/>
      <c r="BP144" s="30"/>
      <c r="BQ144" s="31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</row>
    <row r="145" spans="1:151" s="32" customFormat="1" ht="12" customHeight="1">
      <c r="A145" s="189">
        <v>40927</v>
      </c>
      <c r="B145" s="189"/>
      <c r="C145" s="216" t="s">
        <v>226</v>
      </c>
      <c r="D145" s="216"/>
      <c r="E145" s="216"/>
      <c r="F145" s="216"/>
      <c r="G145" s="216"/>
      <c r="H145" s="216"/>
      <c r="I145" s="216"/>
      <c r="J145" s="216"/>
      <c r="K145" s="216"/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189"/>
      <c r="Z145" s="189"/>
      <c r="AA145" s="189"/>
      <c r="AB145" s="189"/>
      <c r="AC145" s="189"/>
      <c r="AD145" s="189"/>
      <c r="AE145" s="224"/>
      <c r="AF145" s="225"/>
      <c r="AG145" s="225"/>
      <c r="AH145" s="225"/>
      <c r="AI145" s="225"/>
      <c r="AJ145" s="225"/>
      <c r="AK145" s="225"/>
      <c r="AL145" s="225"/>
      <c r="AM145" s="225"/>
      <c r="AN145" s="225"/>
      <c r="AO145" s="225"/>
      <c r="AP145" s="225"/>
      <c r="AQ145" s="225"/>
      <c r="AR145" s="225"/>
      <c r="AS145" s="225"/>
      <c r="AT145" s="225"/>
      <c r="AU145" s="225"/>
      <c r="AV145" s="225"/>
      <c r="AW145" s="225"/>
      <c r="AX145" s="225"/>
      <c r="AY145" s="225"/>
      <c r="AZ145" s="225"/>
      <c r="BA145" s="225"/>
      <c r="BB145" s="225"/>
      <c r="BC145" s="225"/>
      <c r="BD145" s="225"/>
      <c r="BE145" s="225"/>
      <c r="BF145" s="225"/>
      <c r="BG145" s="225"/>
      <c r="BH145" s="225"/>
      <c r="BI145" s="225"/>
      <c r="BJ145" s="225"/>
      <c r="BK145" s="225"/>
      <c r="BL145" s="225"/>
      <c r="BM145" s="225"/>
      <c r="BN145" s="225"/>
      <c r="BO145" s="226"/>
      <c r="BP145" s="30"/>
      <c r="BQ145" s="31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</row>
    <row r="146" spans="1:151" s="32" customFormat="1" ht="12" customHeight="1">
      <c r="A146" s="189">
        <v>40928</v>
      </c>
      <c r="B146" s="189"/>
      <c r="C146" s="216" t="s">
        <v>227</v>
      </c>
      <c r="D146" s="216"/>
      <c r="E146" s="216"/>
      <c r="F146" s="216"/>
      <c r="G146" s="216"/>
      <c r="H146" s="216"/>
      <c r="I146" s="216"/>
      <c r="J146" s="216"/>
      <c r="K146" s="216"/>
      <c r="L146" s="216"/>
      <c r="M146" s="216"/>
      <c r="N146" s="216"/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189"/>
      <c r="Z146" s="189"/>
      <c r="AA146" s="189"/>
      <c r="AB146" s="189"/>
      <c r="AC146" s="189"/>
      <c r="AD146" s="189"/>
      <c r="AE146" s="224"/>
      <c r="AF146" s="225"/>
      <c r="AG146" s="225"/>
      <c r="AH146" s="225"/>
      <c r="AI146" s="225"/>
      <c r="AJ146" s="225"/>
      <c r="AK146" s="225"/>
      <c r="AL146" s="225"/>
      <c r="AM146" s="225"/>
      <c r="AN146" s="225"/>
      <c r="AO146" s="225"/>
      <c r="AP146" s="225"/>
      <c r="AQ146" s="225"/>
      <c r="AR146" s="225"/>
      <c r="AS146" s="225"/>
      <c r="AT146" s="225"/>
      <c r="AU146" s="225"/>
      <c r="AV146" s="225"/>
      <c r="AW146" s="225"/>
      <c r="AX146" s="225"/>
      <c r="AY146" s="225"/>
      <c r="AZ146" s="225"/>
      <c r="BA146" s="225"/>
      <c r="BB146" s="225"/>
      <c r="BC146" s="225"/>
      <c r="BD146" s="225"/>
      <c r="BE146" s="225"/>
      <c r="BF146" s="225"/>
      <c r="BG146" s="225"/>
      <c r="BH146" s="225"/>
      <c r="BI146" s="225"/>
      <c r="BJ146" s="225"/>
      <c r="BK146" s="225"/>
      <c r="BL146" s="225"/>
      <c r="BM146" s="225"/>
      <c r="BN146" s="225"/>
      <c r="BO146" s="226"/>
      <c r="BP146" s="30"/>
      <c r="BQ146" s="31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</row>
    <row r="147" spans="1:151" s="32" customFormat="1" ht="12" customHeight="1">
      <c r="A147" s="189">
        <v>40928</v>
      </c>
      <c r="B147" s="189"/>
      <c r="C147" s="216" t="s">
        <v>227</v>
      </c>
      <c r="D147" s="216"/>
      <c r="E147" s="216"/>
      <c r="F147" s="216"/>
      <c r="G147" s="216"/>
      <c r="H147" s="216"/>
      <c r="I147" s="216"/>
      <c r="J147" s="216"/>
      <c r="K147" s="216"/>
      <c r="L147" s="216"/>
      <c r="M147" s="216"/>
      <c r="N147" s="216"/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189"/>
      <c r="Z147" s="189"/>
      <c r="AA147" s="189"/>
      <c r="AB147" s="189"/>
      <c r="AC147" s="189"/>
      <c r="AD147" s="189"/>
      <c r="AE147" s="224"/>
      <c r="AF147" s="225"/>
      <c r="AG147" s="225"/>
      <c r="AH147" s="225"/>
      <c r="AI147" s="225"/>
      <c r="AJ147" s="225"/>
      <c r="AK147" s="225"/>
      <c r="AL147" s="225"/>
      <c r="AM147" s="225"/>
      <c r="AN147" s="225"/>
      <c r="AO147" s="225"/>
      <c r="AP147" s="225"/>
      <c r="AQ147" s="225"/>
      <c r="AR147" s="225"/>
      <c r="AS147" s="225"/>
      <c r="AT147" s="225"/>
      <c r="AU147" s="225"/>
      <c r="AV147" s="225"/>
      <c r="AW147" s="225"/>
      <c r="AX147" s="225"/>
      <c r="AY147" s="225"/>
      <c r="AZ147" s="225"/>
      <c r="BA147" s="225"/>
      <c r="BB147" s="225"/>
      <c r="BC147" s="225"/>
      <c r="BD147" s="225"/>
      <c r="BE147" s="225"/>
      <c r="BF147" s="225"/>
      <c r="BG147" s="225"/>
      <c r="BH147" s="225"/>
      <c r="BI147" s="225"/>
      <c r="BJ147" s="225"/>
      <c r="BK147" s="225"/>
      <c r="BL147" s="225"/>
      <c r="BM147" s="225"/>
      <c r="BN147" s="225"/>
      <c r="BO147" s="226"/>
      <c r="BP147" s="30"/>
      <c r="BQ147" s="31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</row>
    <row r="148" spans="1:151" s="32" customFormat="1" ht="12" customHeight="1">
      <c r="A148" s="189">
        <v>40928</v>
      </c>
      <c r="B148" s="189"/>
      <c r="C148" s="216" t="s">
        <v>227</v>
      </c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  <c r="N148" s="216"/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20"/>
      <c r="Z148" s="221"/>
      <c r="AA148" s="221"/>
      <c r="AB148" s="221"/>
      <c r="AC148" s="221"/>
      <c r="AD148" s="221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3"/>
      <c r="BP148" s="30"/>
      <c r="BQ148" s="31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</row>
    <row r="149" spans="1:151" s="32" customFormat="1" ht="12" customHeight="1">
      <c r="A149" s="189">
        <v>40928</v>
      </c>
      <c r="B149" s="189"/>
      <c r="C149" s="216" t="s">
        <v>227</v>
      </c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191"/>
      <c r="Z149" s="192"/>
      <c r="AA149" s="192"/>
      <c r="AB149" s="192"/>
      <c r="AC149" s="192"/>
      <c r="AD149" s="192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89"/>
      <c r="BP149" s="30"/>
      <c r="BQ149" s="31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</row>
    <row r="150" spans="1:151" s="32" customFormat="1" ht="12" customHeight="1">
      <c r="A150" s="189">
        <v>40928</v>
      </c>
      <c r="B150" s="189"/>
      <c r="C150" s="217" t="s">
        <v>228</v>
      </c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9"/>
      <c r="Y150" s="191"/>
      <c r="Z150" s="192"/>
      <c r="AA150" s="192"/>
      <c r="AB150" s="192"/>
      <c r="AC150" s="192"/>
      <c r="AD150" s="192"/>
      <c r="AE150" s="61"/>
      <c r="AF150" s="61"/>
      <c r="AG150" s="62" t="s">
        <v>122</v>
      </c>
      <c r="AH150" s="61"/>
      <c r="AI150" s="61"/>
      <c r="AJ150" s="61"/>
      <c r="AK150" s="61"/>
      <c r="AL150" s="61"/>
      <c r="AM150" s="61"/>
      <c r="AN150" s="61"/>
      <c r="AO150" s="160">
        <v>60</v>
      </c>
      <c r="AP150" s="160"/>
      <c r="AQ150" s="160"/>
      <c r="AR150" s="36" t="s">
        <v>5</v>
      </c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2" t="s">
        <v>123</v>
      </c>
      <c r="BE150" s="62"/>
      <c r="BF150" s="61"/>
      <c r="BG150" s="61"/>
      <c r="BH150" s="61"/>
      <c r="BI150" s="61"/>
      <c r="BJ150" s="61"/>
      <c r="BK150" s="160">
        <v>63</v>
      </c>
      <c r="BL150" s="160"/>
      <c r="BM150" s="160"/>
      <c r="BN150" s="36" t="s">
        <v>5</v>
      </c>
      <c r="BO150" s="79"/>
      <c r="BP150" s="30"/>
      <c r="BQ150" s="31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</row>
    <row r="151" spans="1:151" s="32" customFormat="1" ht="12" customHeight="1">
      <c r="A151" s="189">
        <v>40928</v>
      </c>
      <c r="B151" s="189"/>
      <c r="C151" s="217" t="s">
        <v>228</v>
      </c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8"/>
      <c r="U151" s="218"/>
      <c r="V151" s="218"/>
      <c r="W151" s="218"/>
      <c r="X151" s="219"/>
      <c r="Y151" s="191"/>
      <c r="Z151" s="192"/>
      <c r="AA151" s="192"/>
      <c r="AB151" s="192"/>
      <c r="AC151" s="192"/>
      <c r="AD151" s="192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89"/>
      <c r="BP151" s="30"/>
      <c r="BQ151" s="31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</row>
    <row r="152" spans="1:151" s="32" customFormat="1" ht="12" customHeight="1">
      <c r="A152" s="189">
        <v>40928</v>
      </c>
      <c r="B152" s="189"/>
      <c r="C152" s="190" t="s">
        <v>228</v>
      </c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1"/>
      <c r="Z152" s="192"/>
      <c r="AA152" s="192"/>
      <c r="AB152" s="192"/>
      <c r="AC152" s="192"/>
      <c r="AD152" s="192"/>
      <c r="AE152" s="61"/>
      <c r="AF152" s="61"/>
      <c r="AG152" s="62" t="s">
        <v>124</v>
      </c>
      <c r="AH152" s="61"/>
      <c r="AI152" s="61"/>
      <c r="AJ152" s="61"/>
      <c r="AK152" s="61"/>
      <c r="AL152" s="61"/>
      <c r="AM152" s="61"/>
      <c r="AN152" s="61"/>
      <c r="AO152" s="188" t="s">
        <v>236</v>
      </c>
      <c r="AP152" s="188"/>
      <c r="AQ152" s="188"/>
      <c r="AR152" s="188"/>
      <c r="AS152" s="188"/>
      <c r="AT152" s="188"/>
      <c r="AU152" s="188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89"/>
      <c r="BP152" s="30"/>
      <c r="BQ152" s="31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</row>
    <row r="153" spans="1:151" s="32" customFormat="1" ht="12" customHeight="1">
      <c r="A153" s="189">
        <v>40929</v>
      </c>
      <c r="B153" s="189"/>
      <c r="C153" s="190" t="s">
        <v>229</v>
      </c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1"/>
      <c r="Z153" s="192"/>
      <c r="AA153" s="192"/>
      <c r="AB153" s="192"/>
      <c r="AC153" s="192"/>
      <c r="AD153" s="192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89"/>
      <c r="BP153" s="30"/>
      <c r="BQ153" s="31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</row>
    <row r="154" spans="1:151" s="32" customFormat="1" ht="12" customHeight="1">
      <c r="A154" s="189">
        <v>40929</v>
      </c>
      <c r="B154" s="189"/>
      <c r="C154" s="190" t="s">
        <v>229</v>
      </c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1"/>
      <c r="Z154" s="192"/>
      <c r="AA154" s="192"/>
      <c r="AB154" s="192"/>
      <c r="AC154" s="192"/>
      <c r="AD154" s="192"/>
      <c r="AE154" s="61"/>
      <c r="AF154" s="61"/>
      <c r="AG154" s="62" t="s">
        <v>125</v>
      </c>
      <c r="AH154" s="61"/>
      <c r="AI154" s="61"/>
      <c r="AJ154" s="61"/>
      <c r="AK154" s="61"/>
      <c r="AL154" s="61"/>
      <c r="AM154" s="61"/>
      <c r="AN154" s="188"/>
      <c r="AO154" s="188"/>
      <c r="AP154" s="188"/>
      <c r="AQ154" s="188"/>
      <c r="AR154" s="188"/>
      <c r="AS154" s="188"/>
      <c r="AT154" s="188"/>
      <c r="AU154" s="188"/>
      <c r="AV154" s="188"/>
      <c r="AW154" s="188"/>
      <c r="AX154" s="188"/>
      <c r="AY154" s="188"/>
      <c r="AZ154" s="188"/>
      <c r="BA154" s="188"/>
      <c r="BB154" s="188"/>
      <c r="BC154" s="188"/>
      <c r="BD154" s="188"/>
      <c r="BE154" s="188"/>
      <c r="BF154" s="188"/>
      <c r="BG154" s="188"/>
      <c r="BH154" s="188"/>
      <c r="BI154" s="188"/>
      <c r="BJ154" s="188"/>
      <c r="BK154" s="188"/>
      <c r="BL154" s="188"/>
      <c r="BM154" s="188"/>
      <c r="BN154" s="188"/>
      <c r="BO154" s="89"/>
      <c r="BP154" s="30"/>
      <c r="BQ154" s="31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</row>
    <row r="155" spans="1:151" s="32" customFormat="1" ht="12" customHeight="1">
      <c r="A155" s="189">
        <v>40931</v>
      </c>
      <c r="B155" s="189"/>
      <c r="C155" s="190" t="s">
        <v>230</v>
      </c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1"/>
      <c r="Z155" s="192"/>
      <c r="AA155" s="192"/>
      <c r="AB155" s="192"/>
      <c r="AC155" s="192"/>
      <c r="AD155" s="192"/>
      <c r="AE155" s="61"/>
      <c r="AF155" s="61"/>
      <c r="AG155" s="61"/>
      <c r="AH155" s="61"/>
      <c r="AI155" s="61"/>
      <c r="AJ155" s="61"/>
      <c r="AK155" s="61"/>
      <c r="AL155" s="61"/>
      <c r="AM155" s="61"/>
      <c r="AN155" s="188" t="s">
        <v>133</v>
      </c>
      <c r="AO155" s="188"/>
      <c r="AP155" s="188"/>
      <c r="AQ155" s="188"/>
      <c r="AR155" s="188"/>
      <c r="AS155" s="188"/>
      <c r="AT155" s="188"/>
      <c r="AU155" s="188"/>
      <c r="AV155" s="188"/>
      <c r="AW155" s="188"/>
      <c r="AX155" s="188"/>
      <c r="AY155" s="188"/>
      <c r="AZ155" s="188"/>
      <c r="BA155" s="188"/>
      <c r="BB155" s="188"/>
      <c r="BC155" s="188"/>
      <c r="BD155" s="188"/>
      <c r="BE155" s="188"/>
      <c r="BF155" s="188"/>
      <c r="BG155" s="188"/>
      <c r="BH155" s="188"/>
      <c r="BI155" s="188"/>
      <c r="BJ155" s="188"/>
      <c r="BK155" s="188"/>
      <c r="BL155" s="188"/>
      <c r="BM155" s="188"/>
      <c r="BN155" s="188"/>
      <c r="BO155" s="89"/>
      <c r="BP155" s="30"/>
      <c r="BQ155" s="31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</row>
    <row r="156" spans="1:151" s="32" customFormat="1" ht="12" customHeight="1">
      <c r="A156" s="189">
        <v>40931</v>
      </c>
      <c r="B156" s="189"/>
      <c r="C156" s="190" t="s">
        <v>230</v>
      </c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1"/>
      <c r="Z156" s="192"/>
      <c r="AA156" s="192"/>
      <c r="AB156" s="192"/>
      <c r="AC156" s="192"/>
      <c r="AD156" s="192"/>
      <c r="AE156" s="61"/>
      <c r="AF156" s="61"/>
      <c r="AG156" s="103"/>
      <c r="AH156" s="103"/>
      <c r="AI156" s="103"/>
      <c r="AJ156" s="103"/>
      <c r="AK156" s="103"/>
      <c r="AL156" s="103"/>
      <c r="AM156" s="103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89"/>
      <c r="BP156" s="30"/>
      <c r="BQ156" s="31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</row>
    <row r="157" spans="1:151" s="32" customFormat="1" ht="12" customHeight="1">
      <c r="A157" s="189">
        <v>40931</v>
      </c>
      <c r="B157" s="189"/>
      <c r="C157" s="190" t="s">
        <v>230</v>
      </c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1"/>
      <c r="Z157" s="192"/>
      <c r="AA157" s="192"/>
      <c r="AB157" s="192"/>
      <c r="AC157" s="192"/>
      <c r="AD157" s="192"/>
      <c r="AE157" s="61"/>
      <c r="AF157" s="61"/>
      <c r="AG157" s="161" t="s">
        <v>214</v>
      </c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89"/>
      <c r="BP157" s="30"/>
      <c r="BQ157" s="31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</row>
    <row r="158" spans="1:151" s="32" customFormat="1" ht="12" customHeight="1">
      <c r="A158" s="189">
        <v>40931</v>
      </c>
      <c r="B158" s="189"/>
      <c r="C158" s="190" t="s">
        <v>230</v>
      </c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1"/>
      <c r="Z158" s="192"/>
      <c r="AA158" s="192"/>
      <c r="AB158" s="192"/>
      <c r="AC158" s="192"/>
      <c r="AD158" s="192"/>
      <c r="AE158" s="61"/>
      <c r="AF158" s="61"/>
      <c r="AG158" s="169" t="s">
        <v>129</v>
      </c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89"/>
      <c r="BP158" s="30"/>
      <c r="BQ158" s="31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</row>
    <row r="159" spans="1:151" s="32" customFormat="1" ht="12" customHeight="1">
      <c r="A159" s="189">
        <v>40932</v>
      </c>
      <c r="B159" s="189"/>
      <c r="C159" s="212" t="s">
        <v>231</v>
      </c>
      <c r="D159" s="213"/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4"/>
      <c r="Y159" s="191"/>
      <c r="Z159" s="192"/>
      <c r="AA159" s="192"/>
      <c r="AB159" s="192"/>
      <c r="AC159" s="192"/>
      <c r="AD159" s="192"/>
      <c r="AE159" s="61"/>
      <c r="AF159" s="61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89"/>
      <c r="BP159" s="30"/>
      <c r="BQ159" s="31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</row>
    <row r="160" spans="1:151" s="32" customFormat="1" ht="12" customHeight="1">
      <c r="A160" s="189">
        <v>40932</v>
      </c>
      <c r="B160" s="189"/>
      <c r="C160" s="212" t="s">
        <v>231</v>
      </c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4"/>
      <c r="Y160" s="191"/>
      <c r="Z160" s="192"/>
      <c r="AA160" s="192"/>
      <c r="AB160" s="192"/>
      <c r="AC160" s="192"/>
      <c r="AD160" s="192"/>
      <c r="AE160" s="61"/>
      <c r="AF160" s="61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89"/>
      <c r="BP160" s="30"/>
      <c r="BQ160" s="31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</row>
    <row r="161" spans="1:151" s="32" customFormat="1" ht="12" customHeight="1">
      <c r="A161" s="189">
        <v>40932</v>
      </c>
      <c r="B161" s="189"/>
      <c r="C161" s="212" t="s">
        <v>231</v>
      </c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4"/>
      <c r="Y161" s="191"/>
      <c r="Z161" s="192"/>
      <c r="AA161" s="192"/>
      <c r="AB161" s="192"/>
      <c r="AC161" s="192"/>
      <c r="AD161" s="192"/>
      <c r="AE161" s="61"/>
      <c r="AF161" s="61"/>
      <c r="AG161" s="161" t="s">
        <v>157</v>
      </c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89"/>
      <c r="BP161" s="30"/>
      <c r="BQ161" s="31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</row>
    <row r="162" spans="1:151" s="32" customFormat="1" ht="12" customHeight="1">
      <c r="A162" s="189">
        <v>40932</v>
      </c>
      <c r="B162" s="189"/>
      <c r="C162" s="212" t="s">
        <v>231</v>
      </c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4"/>
      <c r="Y162" s="191"/>
      <c r="Z162" s="192"/>
      <c r="AA162" s="192"/>
      <c r="AB162" s="192"/>
      <c r="AC162" s="192"/>
      <c r="AD162" s="192"/>
      <c r="AE162" s="61"/>
      <c r="AF162" s="61"/>
      <c r="AG162" s="169" t="s">
        <v>142</v>
      </c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61"/>
      <c r="BO162" s="89"/>
      <c r="BP162" s="30"/>
      <c r="BQ162" s="31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</row>
    <row r="163" spans="1:151" s="32" customFormat="1" ht="12" customHeight="1">
      <c r="A163" s="189">
        <v>40933</v>
      </c>
      <c r="B163" s="189"/>
      <c r="C163" s="206" t="s">
        <v>232</v>
      </c>
      <c r="D163" s="207"/>
      <c r="E163" s="207"/>
      <c r="F163" s="207"/>
      <c r="G163" s="207"/>
      <c r="H163" s="207"/>
      <c r="I163" s="207"/>
      <c r="J163" s="207"/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  <c r="W163" s="207"/>
      <c r="X163" s="208"/>
      <c r="Y163" s="191"/>
      <c r="Z163" s="192"/>
      <c r="AA163" s="192"/>
      <c r="AB163" s="192"/>
      <c r="AC163" s="192"/>
      <c r="AD163" s="192"/>
      <c r="AE163" s="61"/>
      <c r="AF163" s="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89"/>
      <c r="BP163" s="30"/>
      <c r="BQ163" s="31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</row>
    <row r="164" spans="1:151" s="32" customFormat="1" ht="12" customHeight="1">
      <c r="A164" s="189">
        <v>40933</v>
      </c>
      <c r="B164" s="189"/>
      <c r="C164" s="190" t="s">
        <v>232</v>
      </c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209"/>
      <c r="Z164" s="210"/>
      <c r="AA164" s="210"/>
      <c r="AB164" s="210"/>
      <c r="AC164" s="210"/>
      <c r="AD164" s="210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11"/>
      <c r="BO164" s="90"/>
      <c r="BP164" s="30"/>
      <c r="BQ164" s="31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</row>
    <row r="165" spans="1:67" ht="15">
      <c r="A165" s="155" t="s">
        <v>0</v>
      </c>
      <c r="B165" s="155"/>
      <c r="C165" s="155"/>
      <c r="D165" s="39"/>
      <c r="E165" s="37" t="s">
        <v>1</v>
      </c>
      <c r="F165" s="37"/>
      <c r="G165" s="37"/>
      <c r="H165" s="37"/>
      <c r="I165" s="37"/>
      <c r="J165" s="37"/>
      <c r="K165" s="203" t="str">
        <f>IF(DISC="","",DISC)</f>
        <v>Língua portuguesa</v>
      </c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39"/>
      <c r="AN165" s="39"/>
      <c r="AO165" s="37" t="s">
        <v>2</v>
      </c>
      <c r="AP165" s="37"/>
      <c r="AQ165" s="37"/>
      <c r="AR165" s="37"/>
      <c r="AS165" s="204" t="str">
        <f>IF(CURSO="","",CURSO)</f>
        <v>Licenciatura Intercultural - habilitação em Física</v>
      </c>
      <c r="AT165" s="204"/>
      <c r="AU165" s="204"/>
      <c r="AV165" s="204"/>
      <c r="AW165" s="204"/>
      <c r="AX165" s="204"/>
      <c r="AY165" s="204"/>
      <c r="AZ165" s="204"/>
      <c r="BA165" s="204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40"/>
    </row>
    <row r="166" spans="1:67" ht="12.75">
      <c r="A166" s="155" t="s">
        <v>144</v>
      </c>
      <c r="B166" s="155"/>
      <c r="C166" s="155"/>
      <c r="D166" s="39"/>
      <c r="E166" s="37" t="s">
        <v>3</v>
      </c>
      <c r="F166" s="37"/>
      <c r="G166" s="37"/>
      <c r="H166" s="37"/>
      <c r="I166" s="37"/>
      <c r="J166" s="37"/>
      <c r="K166" s="203" t="str">
        <f>IF(PROF="","",PROF)</f>
        <v>Roberta Enir Faria Neves de Lima</v>
      </c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39"/>
      <c r="AN166" s="39"/>
      <c r="AO166" s="39"/>
      <c r="AP166" s="39"/>
      <c r="AQ166" s="39"/>
      <c r="AR166" s="39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05"/>
      <c r="BO166" s="42"/>
    </row>
    <row r="167" spans="1:67" ht="12.75">
      <c r="A167" s="155" t="s">
        <v>145</v>
      </c>
      <c r="B167" s="155"/>
      <c r="C167" s="155"/>
      <c r="D167" s="39"/>
      <c r="E167" s="38"/>
      <c r="F167" s="39"/>
      <c r="G167" s="39"/>
      <c r="H167" s="155"/>
      <c r="I167" s="155"/>
      <c r="J167" s="155"/>
      <c r="K167" s="186"/>
      <c r="L167" s="186"/>
      <c r="M167" s="186"/>
      <c r="N167" s="186"/>
      <c r="O167" s="44"/>
      <c r="P167" s="44"/>
      <c r="Q167" s="45"/>
      <c r="R167" s="39"/>
      <c r="S167" s="39"/>
      <c r="T167" s="39"/>
      <c r="U167" s="39"/>
      <c r="V167" s="39"/>
      <c r="W167" s="39"/>
      <c r="X167" s="39"/>
      <c r="Y167" s="39"/>
      <c r="Z167" s="156" t="s">
        <v>132</v>
      </c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5">
        <f>IF(CHORDISC="","",CHORDISC)</f>
        <v>60</v>
      </c>
      <c r="AP167" s="155"/>
      <c r="AQ167" s="155"/>
      <c r="AR167" s="52" t="s">
        <v>5</v>
      </c>
      <c r="AS167" s="41"/>
      <c r="AT167" s="41"/>
      <c r="AU167" s="41"/>
      <c r="AV167" s="41"/>
      <c r="AW167" s="41"/>
      <c r="AX167" s="41"/>
      <c r="AY167" s="41"/>
      <c r="AZ167" s="41"/>
      <c r="BA167" s="44"/>
      <c r="BB167" s="37" t="s">
        <v>4</v>
      </c>
      <c r="BC167" s="41"/>
      <c r="BD167" s="41"/>
      <c r="BE167" s="41"/>
      <c r="BF167" s="41"/>
      <c r="BG167" s="41"/>
      <c r="BH167" s="41"/>
      <c r="BI167" s="44"/>
      <c r="BJ167" s="155">
        <f>IF(aulasP="","",aulasP)</f>
        <v>60</v>
      </c>
      <c r="BK167" s="155"/>
      <c r="BL167" s="155"/>
      <c r="BM167" s="41" t="s">
        <v>5</v>
      </c>
      <c r="BN167" s="41"/>
      <c r="BO167" s="41"/>
    </row>
    <row r="168" spans="1:67" ht="8.25" customHeight="1">
      <c r="A168" s="198" t="s">
        <v>6</v>
      </c>
      <c r="B168" s="198"/>
      <c r="C168" s="198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</row>
    <row r="169" spans="1:81" ht="15.75" customHeight="1">
      <c r="A169" s="198"/>
      <c r="B169" s="198"/>
      <c r="C169" s="198"/>
      <c r="D169" s="59"/>
      <c r="E169" s="120" t="s">
        <v>156</v>
      </c>
      <c r="F169" s="59"/>
      <c r="G169" s="60"/>
      <c r="H169" s="199">
        <f>IF(SERIE="","",SERIE)</f>
        <v>1</v>
      </c>
      <c r="I169" s="199"/>
      <c r="J169" s="48"/>
      <c r="K169" s="48"/>
      <c r="L169" s="37"/>
      <c r="M169" s="49"/>
      <c r="N169" s="49" t="s">
        <v>7</v>
      </c>
      <c r="O169" s="43"/>
      <c r="P169" s="43"/>
      <c r="Q169" s="43"/>
      <c r="R169" s="159">
        <f>IF(turma="","",turma)</f>
        <v>2012</v>
      </c>
      <c r="S169" s="159"/>
      <c r="T169" s="159"/>
      <c r="U169" s="51"/>
      <c r="V169" s="51"/>
      <c r="W169" s="156" t="s">
        <v>134</v>
      </c>
      <c r="X169" s="156"/>
      <c r="Y169" s="156"/>
      <c r="Z169" s="156"/>
      <c r="AA169" s="156"/>
      <c r="AB169" s="156"/>
      <c r="AC169" s="156"/>
      <c r="AD169" s="156"/>
      <c r="AE169" s="156"/>
      <c r="AF169" s="156"/>
      <c r="AG169" s="156"/>
      <c r="AH169" s="156"/>
      <c r="AI169" s="156"/>
      <c r="AJ169" s="156"/>
      <c r="AK169" s="200">
        <f>IF(CHOR="","",CHOR)</f>
        <v>640</v>
      </c>
      <c r="AL169" s="200"/>
      <c r="AM169" s="200"/>
      <c r="AN169" s="52" t="s">
        <v>128</v>
      </c>
      <c r="AO169" s="44"/>
      <c r="AP169" s="44"/>
      <c r="AQ169" s="44"/>
      <c r="AR169" s="49"/>
      <c r="AS169" s="49"/>
      <c r="AT169" s="49" t="s">
        <v>8</v>
      </c>
      <c r="AU169" s="43"/>
      <c r="AV169" s="50"/>
      <c r="AW169" s="43"/>
      <c r="AX169" s="39"/>
      <c r="AY169" s="39"/>
      <c r="AZ169" s="159">
        <f>IF(ANO="","",ANO)</f>
        <v>2012</v>
      </c>
      <c r="BA169" s="159"/>
      <c r="BB169" s="159"/>
      <c r="BC169" s="51"/>
      <c r="BD169" s="50"/>
      <c r="BE169" s="50"/>
      <c r="BF169" s="50"/>
      <c r="BG169" s="50"/>
      <c r="BH169" s="50"/>
      <c r="BI169" s="50"/>
      <c r="BJ169" s="121" t="s">
        <v>155</v>
      </c>
      <c r="BK169" s="50"/>
      <c r="BL169" s="39"/>
      <c r="BM169" s="53"/>
      <c r="BN169" s="46"/>
      <c r="BO169" s="50">
        <f>IF(BIM="","",BIM)</f>
        <v>1</v>
      </c>
      <c r="CC169" s="7"/>
    </row>
    <row r="170" spans="1:74" ht="4.5" customHeight="1">
      <c r="A170" s="39"/>
      <c r="B170" s="39"/>
      <c r="C170" s="39"/>
      <c r="D170" s="39"/>
      <c r="E170" s="39"/>
      <c r="F170" s="39"/>
      <c r="G170" s="39"/>
      <c r="H170" s="39">
        <v>8</v>
      </c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V170" s="3"/>
    </row>
    <row r="171" spans="1:74" ht="15" customHeight="1">
      <c r="A171" s="201" t="s">
        <v>9</v>
      </c>
      <c r="B171" s="201" t="s">
        <v>10</v>
      </c>
      <c r="C171" s="201" t="s">
        <v>11</v>
      </c>
      <c r="D171" s="202" t="s">
        <v>126</v>
      </c>
      <c r="E171" s="202"/>
      <c r="F171" s="202"/>
      <c r="G171" s="202"/>
      <c r="H171" s="202" t="s">
        <v>127</v>
      </c>
      <c r="I171" s="202"/>
      <c r="J171" s="202"/>
      <c r="K171" s="202"/>
      <c r="L171" s="193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  <c r="BM171" s="75"/>
      <c r="BN171" s="75"/>
      <c r="BO171" s="76"/>
      <c r="BV171" s="3"/>
    </row>
    <row r="172" spans="1:74" ht="15" customHeight="1">
      <c r="A172" s="201"/>
      <c r="B172" s="201"/>
      <c r="C172" s="201"/>
      <c r="D172" s="197" t="s">
        <v>45</v>
      </c>
      <c r="E172" s="197"/>
      <c r="F172" s="197"/>
      <c r="G172" s="197"/>
      <c r="H172" s="197" t="s">
        <v>12</v>
      </c>
      <c r="I172" s="197"/>
      <c r="J172" s="197"/>
      <c r="K172" s="197"/>
      <c r="L172" s="195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77"/>
      <c r="BV172" s="3"/>
    </row>
    <row r="173" spans="1:151" s="13" customFormat="1" ht="12" customHeight="1">
      <c r="A173" s="105" t="str">
        <f aca="true" t="shared" si="63" ref="A173:A207">DL67</f>
        <v>01</v>
      </c>
      <c r="B173" s="74">
        <f aca="true" t="shared" si="64" ref="B173:B207">DM67</f>
      </c>
      <c r="C173" s="148" t="str">
        <f aca="true" t="shared" si="65" ref="C173:C207">DO67</f>
        <v>Alzira Castro Bitencourt</v>
      </c>
      <c r="D173" s="165">
        <f aca="true" t="shared" si="66" ref="D173:D211">AZ67</f>
        <v>9.7</v>
      </c>
      <c r="E173" s="165"/>
      <c r="F173" s="165"/>
      <c r="G173" s="165"/>
      <c r="H173" s="166">
        <f aca="true" t="shared" si="67" ref="H173:H211">BD67</f>
      </c>
      <c r="I173" s="166"/>
      <c r="J173" s="166"/>
      <c r="K173" s="166"/>
      <c r="L173" s="167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78"/>
      <c r="BP173" s="3"/>
      <c r="BQ173" s="12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</row>
    <row r="174" spans="1:74" ht="12" customHeight="1">
      <c r="A174" s="105" t="str">
        <f t="shared" si="63"/>
        <v>02</v>
      </c>
      <c r="B174" s="74">
        <f t="shared" si="64"/>
      </c>
      <c r="C174" s="148" t="str">
        <f t="shared" si="65"/>
        <v>Adilson de Jesus Sampaio Neves</v>
      </c>
      <c r="D174" s="165">
        <f t="shared" si="66"/>
        <v>9.3</v>
      </c>
      <c r="E174" s="165"/>
      <c r="F174" s="165"/>
      <c r="G174" s="165"/>
      <c r="H174" s="166">
        <f t="shared" si="67"/>
      </c>
      <c r="I174" s="166"/>
      <c r="J174" s="166"/>
      <c r="K174" s="166"/>
      <c r="L174" s="167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78"/>
      <c r="BP174" s="3"/>
      <c r="BV174" s="3"/>
    </row>
    <row r="175" spans="1:74" ht="12" customHeight="1">
      <c r="A175" s="105" t="str">
        <f t="shared" si="63"/>
        <v>03</v>
      </c>
      <c r="B175" s="74">
        <f t="shared" si="64"/>
      </c>
      <c r="C175" s="148" t="str">
        <f t="shared" si="65"/>
        <v>Abelardo Barão Penha</v>
      </c>
      <c r="D175" s="165">
        <f t="shared" si="66"/>
        <v>9.3</v>
      </c>
      <c r="E175" s="165"/>
      <c r="F175" s="165"/>
      <c r="G175" s="165"/>
      <c r="H175" s="166">
        <f t="shared" si="67"/>
      </c>
      <c r="I175" s="166"/>
      <c r="J175" s="166"/>
      <c r="K175" s="166"/>
      <c r="L175" s="167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78"/>
      <c r="BP175" s="3"/>
      <c r="BV175" s="3"/>
    </row>
    <row r="176" spans="1:151" s="15" customFormat="1" ht="12" customHeight="1">
      <c r="A176" s="105" t="str">
        <f t="shared" si="63"/>
        <v>04</v>
      </c>
      <c r="B176" s="74">
        <f t="shared" si="64"/>
      </c>
      <c r="C176" s="148" t="str">
        <f t="shared" si="65"/>
        <v>Armindo Gomes de Souza</v>
      </c>
      <c r="D176" s="165">
        <f t="shared" si="66"/>
        <v>8</v>
      </c>
      <c r="E176" s="165"/>
      <c r="F176" s="165"/>
      <c r="G176" s="165"/>
      <c r="H176" s="166">
        <f t="shared" si="67"/>
      </c>
      <c r="I176" s="166"/>
      <c r="J176" s="166"/>
      <c r="K176" s="166"/>
      <c r="L176" s="167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78"/>
      <c r="BP176" s="3"/>
      <c r="BQ176" s="14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</row>
    <row r="177" spans="1:151" s="13" customFormat="1" ht="12" customHeight="1">
      <c r="A177" s="105" t="str">
        <f t="shared" si="63"/>
        <v>05</v>
      </c>
      <c r="B177" s="74">
        <f t="shared" si="64"/>
      </c>
      <c r="C177" s="148" t="str">
        <f t="shared" si="65"/>
        <v>Adenir Peinado Alberto</v>
      </c>
      <c r="D177" s="165">
        <f t="shared" si="66"/>
        <v>9.3</v>
      </c>
      <c r="E177" s="165"/>
      <c r="F177" s="165"/>
      <c r="G177" s="165"/>
      <c r="H177" s="166">
        <f t="shared" si="67"/>
      </c>
      <c r="I177" s="166"/>
      <c r="J177" s="166"/>
      <c r="K177" s="166"/>
      <c r="L177" s="167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78"/>
      <c r="BP177" s="3"/>
      <c r="BQ177" s="12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</row>
    <row r="178" spans="1:74" ht="12" customHeight="1">
      <c r="A178" s="105" t="str">
        <f t="shared" si="63"/>
        <v>06</v>
      </c>
      <c r="B178" s="74">
        <f t="shared" si="64"/>
      </c>
      <c r="C178" s="148" t="str">
        <f t="shared" si="65"/>
        <v>Bernardino Teixeira Almeida</v>
      </c>
      <c r="D178" s="165">
        <f t="shared" si="66"/>
        <v>9.3</v>
      </c>
      <c r="E178" s="165"/>
      <c r="F178" s="165"/>
      <c r="G178" s="165"/>
      <c r="H178" s="166">
        <f t="shared" si="67"/>
      </c>
      <c r="I178" s="166"/>
      <c r="J178" s="166"/>
      <c r="K178" s="166"/>
      <c r="L178" s="167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78"/>
      <c r="BP178" s="3"/>
      <c r="BV178" s="3"/>
    </row>
    <row r="179" spans="1:74" ht="12" customHeight="1">
      <c r="A179" s="105" t="str">
        <f t="shared" si="63"/>
        <v>07</v>
      </c>
      <c r="B179" s="74">
        <f t="shared" si="64"/>
      </c>
      <c r="C179" s="148" t="str">
        <f t="shared" si="65"/>
        <v>Barnabé Paz Néri</v>
      </c>
      <c r="D179" s="165">
        <f t="shared" si="66"/>
        <v>9</v>
      </c>
      <c r="E179" s="165"/>
      <c r="F179" s="165"/>
      <c r="G179" s="165"/>
      <c r="H179" s="166">
        <f t="shared" si="67"/>
      </c>
      <c r="I179" s="166"/>
      <c r="J179" s="166"/>
      <c r="K179" s="166"/>
      <c r="L179" s="167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78"/>
      <c r="BP179" s="3"/>
      <c r="BV179" s="3"/>
    </row>
    <row r="180" spans="1:74" ht="12" customHeight="1">
      <c r="A180" s="105" t="str">
        <f t="shared" si="63"/>
        <v>08</v>
      </c>
      <c r="B180" s="74">
        <f t="shared" si="64"/>
      </c>
      <c r="C180" s="148" t="str">
        <f t="shared" si="65"/>
        <v>Claudiomiro Cabral Lopes</v>
      </c>
      <c r="D180" s="165">
        <f t="shared" si="66"/>
        <v>8.7</v>
      </c>
      <c r="E180" s="165"/>
      <c r="F180" s="165"/>
      <c r="G180" s="165"/>
      <c r="H180" s="166">
        <f t="shared" si="67"/>
      </c>
      <c r="I180" s="166"/>
      <c r="J180" s="166"/>
      <c r="K180" s="166"/>
      <c r="L180" s="167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78"/>
      <c r="BP180" s="3"/>
      <c r="BV180" s="3"/>
    </row>
    <row r="181" spans="1:74" ht="12" customHeight="1">
      <c r="A181" s="105" t="str">
        <f t="shared" si="63"/>
        <v>09</v>
      </c>
      <c r="B181" s="74">
        <f t="shared" si="64"/>
      </c>
      <c r="C181" s="148" t="str">
        <f t="shared" si="65"/>
        <v>Damião Lelis Gonçalves</v>
      </c>
      <c r="D181" s="165">
        <f t="shared" si="66"/>
        <v>8</v>
      </c>
      <c r="E181" s="165"/>
      <c r="F181" s="165"/>
      <c r="G181" s="165"/>
      <c r="H181" s="166">
        <f t="shared" si="67"/>
      </c>
      <c r="I181" s="166"/>
      <c r="J181" s="166"/>
      <c r="K181" s="166"/>
      <c r="L181" s="167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78"/>
      <c r="BP181" s="3"/>
      <c r="BV181" s="3"/>
    </row>
    <row r="182" spans="1:74" ht="12" customHeight="1">
      <c r="A182" s="105" t="str">
        <f t="shared" si="63"/>
        <v>10</v>
      </c>
      <c r="B182" s="74">
        <f t="shared" si="64"/>
      </c>
      <c r="C182" s="148" t="str">
        <f t="shared" si="65"/>
        <v>Ester da Silva Gomes</v>
      </c>
      <c r="D182" s="165">
        <f t="shared" si="66"/>
        <v>9.7</v>
      </c>
      <c r="E182" s="165"/>
      <c r="F182" s="165"/>
      <c r="G182" s="165"/>
      <c r="H182" s="166">
        <f t="shared" si="67"/>
      </c>
      <c r="I182" s="166"/>
      <c r="J182" s="166"/>
      <c r="K182" s="166"/>
      <c r="L182" s="167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78"/>
      <c r="BP182" s="3"/>
      <c r="BV182" s="3"/>
    </row>
    <row r="183" spans="1:151" s="15" customFormat="1" ht="12" customHeight="1">
      <c r="A183" s="105" t="str">
        <f t="shared" si="63"/>
        <v>11</v>
      </c>
      <c r="B183" s="74">
        <f t="shared" si="64"/>
      </c>
      <c r="C183" s="148" t="str">
        <f t="shared" si="65"/>
        <v>Edenilson Peinado Alberto</v>
      </c>
      <c r="D183" s="165">
        <f t="shared" si="66"/>
        <v>8.7</v>
      </c>
      <c r="E183" s="165"/>
      <c r="F183" s="165"/>
      <c r="G183" s="165"/>
      <c r="H183" s="166">
        <f t="shared" si="67"/>
      </c>
      <c r="I183" s="166"/>
      <c r="J183" s="166"/>
      <c r="K183" s="166"/>
      <c r="L183" s="167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78"/>
      <c r="BP183" s="3"/>
      <c r="BQ183" s="14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</row>
    <row r="184" spans="1:151" s="15" customFormat="1" ht="12" customHeight="1">
      <c r="A184" s="105" t="str">
        <f t="shared" si="63"/>
        <v>12</v>
      </c>
      <c r="B184" s="74">
        <f t="shared" si="64"/>
      </c>
      <c r="C184" s="148" t="str">
        <f t="shared" si="65"/>
        <v>Estevão Fontes Olímpio</v>
      </c>
      <c r="D184" s="165">
        <f t="shared" si="66"/>
        <v>8.7</v>
      </c>
      <c r="E184" s="165"/>
      <c r="F184" s="165"/>
      <c r="G184" s="165"/>
      <c r="H184" s="166">
        <f t="shared" si="67"/>
      </c>
      <c r="I184" s="166"/>
      <c r="J184" s="166"/>
      <c r="K184" s="166"/>
      <c r="L184" s="167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78"/>
      <c r="BP184" s="3"/>
      <c r="BQ184" s="14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</row>
    <row r="185" spans="1:151" s="15" customFormat="1" ht="12" customHeight="1">
      <c r="A185" s="105" t="str">
        <f t="shared" si="63"/>
        <v>13</v>
      </c>
      <c r="B185" s="74">
        <f t="shared" si="64"/>
      </c>
      <c r="C185" s="148" t="str">
        <f t="shared" si="65"/>
        <v>Fortunato Custódio Vicente</v>
      </c>
      <c r="D185" s="165">
        <f t="shared" si="66"/>
        <v>9.7</v>
      </c>
      <c r="E185" s="165"/>
      <c r="F185" s="165"/>
      <c r="G185" s="165"/>
      <c r="H185" s="166">
        <f t="shared" si="67"/>
      </c>
      <c r="I185" s="166"/>
      <c r="J185" s="166"/>
      <c r="K185" s="166"/>
      <c r="L185" s="167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78"/>
      <c r="BP185" s="3"/>
      <c r="BQ185" s="14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</row>
    <row r="186" spans="1:151" s="15" customFormat="1" ht="12" customHeight="1">
      <c r="A186" s="105" t="str">
        <f t="shared" si="63"/>
        <v>14</v>
      </c>
      <c r="B186" s="74">
        <f t="shared" si="64"/>
      </c>
      <c r="C186" s="148" t="str">
        <f t="shared" si="65"/>
        <v>Gabriel Nunes Jarumare</v>
      </c>
      <c r="D186" s="165">
        <f t="shared" si="66"/>
        <v>9</v>
      </c>
      <c r="E186" s="165"/>
      <c r="F186" s="165"/>
      <c r="G186" s="165"/>
      <c r="H186" s="166">
        <f t="shared" si="67"/>
      </c>
      <c r="I186" s="166"/>
      <c r="J186" s="166"/>
      <c r="K186" s="166"/>
      <c r="L186" s="167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78"/>
      <c r="BP186" s="3"/>
      <c r="BQ186" s="14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</row>
    <row r="187" spans="1:151" s="15" customFormat="1" ht="12" customHeight="1">
      <c r="A187" s="105" t="str">
        <f t="shared" si="63"/>
        <v>15</v>
      </c>
      <c r="B187" s="74">
        <f t="shared" si="64"/>
      </c>
      <c r="C187" s="148" t="str">
        <f t="shared" si="65"/>
        <v>Gelison Paulo Costa Aguiar</v>
      </c>
      <c r="D187" s="165">
        <f t="shared" si="66"/>
        <v>9.3</v>
      </c>
      <c r="E187" s="165"/>
      <c r="F187" s="165"/>
      <c r="G187" s="165"/>
      <c r="H187" s="166">
        <f t="shared" si="67"/>
      </c>
      <c r="I187" s="166"/>
      <c r="J187" s="166"/>
      <c r="K187" s="166"/>
      <c r="L187" s="167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78"/>
      <c r="BP187" s="3"/>
      <c r="BQ187" s="14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</row>
    <row r="188" spans="1:151" s="15" customFormat="1" ht="12" customHeight="1">
      <c r="A188" s="105" t="str">
        <f t="shared" si="63"/>
        <v>16</v>
      </c>
      <c r="B188" s="74">
        <f t="shared" si="64"/>
      </c>
      <c r="C188" s="148" t="str">
        <f t="shared" si="65"/>
        <v>Geraldo Fontes Olímpio</v>
      </c>
      <c r="D188" s="165">
        <f t="shared" si="66"/>
        <v>9</v>
      </c>
      <c r="E188" s="165"/>
      <c r="F188" s="165"/>
      <c r="G188" s="165"/>
      <c r="H188" s="166">
        <f t="shared" si="67"/>
      </c>
      <c r="I188" s="166"/>
      <c r="J188" s="166"/>
      <c r="K188" s="166"/>
      <c r="L188" s="167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65"/>
      <c r="Y188" s="65"/>
      <c r="Z188" s="65"/>
      <c r="AA188" s="65"/>
      <c r="AB188" s="65"/>
      <c r="AC188" s="65"/>
      <c r="AD188" s="65"/>
      <c r="AE188" s="52"/>
      <c r="AF188" s="44"/>
      <c r="AG188" s="44"/>
      <c r="AH188" s="44"/>
      <c r="AI188" s="44"/>
      <c r="AJ188" s="44"/>
      <c r="AK188" s="44"/>
      <c r="AL188" s="44"/>
      <c r="AM188" s="44"/>
      <c r="AN188" s="44"/>
      <c r="AO188" s="42"/>
      <c r="AP188" s="42"/>
      <c r="AQ188" s="42"/>
      <c r="AR188" s="42"/>
      <c r="AS188" s="42"/>
      <c r="AT188" s="42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79"/>
      <c r="BP188" s="3"/>
      <c r="BQ188" s="14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</row>
    <row r="189" spans="1:151" s="15" customFormat="1" ht="12" customHeight="1">
      <c r="A189" s="105" t="str">
        <f t="shared" si="63"/>
        <v>17</v>
      </c>
      <c r="B189" s="74">
        <f t="shared" si="64"/>
      </c>
      <c r="C189" s="148" t="str">
        <f t="shared" si="65"/>
        <v>Hernandes Ferreira Lima</v>
      </c>
      <c r="D189" s="165">
        <f t="shared" si="66"/>
        <v>9.3</v>
      </c>
      <c r="E189" s="165"/>
      <c r="F189" s="165"/>
      <c r="G189" s="165"/>
      <c r="H189" s="166">
        <f t="shared" si="67"/>
      </c>
      <c r="I189" s="166"/>
      <c r="J189" s="166"/>
      <c r="K189" s="166"/>
      <c r="L189" s="167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  <c r="AN189" s="65"/>
      <c r="AO189" s="66"/>
      <c r="AP189" s="66"/>
      <c r="AQ189" s="66"/>
      <c r="AR189" s="66"/>
      <c r="AS189" s="66"/>
      <c r="AT189" s="66"/>
      <c r="AU189" s="65"/>
      <c r="AV189" s="65"/>
      <c r="AW189" s="65"/>
      <c r="AX189" s="65"/>
      <c r="AY189" s="65"/>
      <c r="AZ189" s="65"/>
      <c r="BA189" s="65"/>
      <c r="BB189" s="65"/>
      <c r="BC189" s="65"/>
      <c r="BD189" s="65"/>
      <c r="BE189" s="65"/>
      <c r="BF189" s="65"/>
      <c r="BG189" s="65"/>
      <c r="BH189" s="65"/>
      <c r="BI189" s="65"/>
      <c r="BJ189" s="65"/>
      <c r="BK189" s="65"/>
      <c r="BL189" s="65"/>
      <c r="BM189" s="65"/>
      <c r="BN189" s="65"/>
      <c r="BO189" s="78"/>
      <c r="BP189" s="3"/>
      <c r="BQ189" s="14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</row>
    <row r="190" spans="1:151" s="15" customFormat="1" ht="12" customHeight="1">
      <c r="A190" s="105" t="str">
        <f t="shared" si="63"/>
        <v>18</v>
      </c>
      <c r="B190" s="74">
        <f t="shared" si="64"/>
      </c>
      <c r="C190" s="148" t="str">
        <f t="shared" si="65"/>
        <v>Hélio Moisés Amaral Castilho </v>
      </c>
      <c r="D190" s="165">
        <f t="shared" si="66"/>
        <v>8.7</v>
      </c>
      <c r="E190" s="165"/>
      <c r="F190" s="165"/>
      <c r="G190" s="165"/>
      <c r="H190" s="166">
        <f t="shared" si="67"/>
      </c>
      <c r="I190" s="166"/>
      <c r="J190" s="166"/>
      <c r="K190" s="166"/>
      <c r="L190" s="167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6"/>
      <c r="AP190" s="66"/>
      <c r="AQ190" s="66"/>
      <c r="AR190" s="66"/>
      <c r="AS190" s="66"/>
      <c r="AT190" s="66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78"/>
      <c r="BP190" s="3"/>
      <c r="BQ190" s="14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</row>
    <row r="191" spans="1:151" s="15" customFormat="1" ht="12" customHeight="1">
      <c r="A191" s="105" t="str">
        <f t="shared" si="63"/>
        <v>19</v>
      </c>
      <c r="B191" s="74">
        <f t="shared" si="64"/>
      </c>
      <c r="C191" s="148" t="str">
        <f t="shared" si="65"/>
        <v>Janilton Ferreira Meirelles</v>
      </c>
      <c r="D191" s="165">
        <f t="shared" si="66"/>
        <v>9</v>
      </c>
      <c r="E191" s="165"/>
      <c r="F191" s="165"/>
      <c r="G191" s="165"/>
      <c r="H191" s="166">
        <f t="shared" si="67"/>
      </c>
      <c r="I191" s="166"/>
      <c r="J191" s="166"/>
      <c r="K191" s="166"/>
      <c r="L191" s="167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6"/>
      <c r="AP191" s="66"/>
      <c r="AQ191" s="66"/>
      <c r="AR191" s="66"/>
      <c r="AS191" s="66"/>
      <c r="AT191" s="66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  <c r="BO191" s="78"/>
      <c r="BP191" s="3"/>
      <c r="BQ191" s="14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</row>
    <row r="192" spans="1:151" s="15" customFormat="1" ht="12" customHeight="1">
      <c r="A192" s="105" t="str">
        <f t="shared" si="63"/>
        <v>20</v>
      </c>
      <c r="B192" s="74">
        <f t="shared" si="64"/>
      </c>
      <c r="C192" s="148" t="str">
        <f t="shared" si="65"/>
        <v>Junior Afonso Rezende Machado</v>
      </c>
      <c r="D192" s="165">
        <f t="shared" si="66"/>
        <v>8.7</v>
      </c>
      <c r="E192" s="165"/>
      <c r="F192" s="165"/>
      <c r="G192" s="165"/>
      <c r="H192" s="166">
        <f t="shared" si="67"/>
      </c>
      <c r="I192" s="166"/>
      <c r="J192" s="166"/>
      <c r="K192" s="166"/>
      <c r="L192" s="167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6"/>
      <c r="AP192" s="66"/>
      <c r="AQ192" s="66"/>
      <c r="AR192" s="66"/>
      <c r="AS192" s="66"/>
      <c r="AT192" s="66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78"/>
      <c r="BP192" s="3"/>
      <c r="BQ192" s="14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</row>
    <row r="193" spans="1:151" s="15" customFormat="1" ht="12" customHeight="1">
      <c r="A193" s="105" t="str">
        <f t="shared" si="63"/>
        <v>21</v>
      </c>
      <c r="B193" s="74">
        <f t="shared" si="64"/>
      </c>
      <c r="C193" s="148" t="str">
        <f t="shared" si="65"/>
        <v>Jucimara Dias Vasques</v>
      </c>
      <c r="D193" s="165">
        <f t="shared" si="66"/>
        <v>8</v>
      </c>
      <c r="E193" s="165"/>
      <c r="F193" s="165"/>
      <c r="G193" s="165"/>
      <c r="H193" s="166">
        <f t="shared" si="67"/>
      </c>
      <c r="I193" s="166"/>
      <c r="J193" s="166"/>
      <c r="K193" s="166"/>
      <c r="L193" s="167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6"/>
      <c r="AP193" s="66"/>
      <c r="AQ193" s="66"/>
      <c r="AR193" s="66"/>
      <c r="AS193" s="66"/>
      <c r="AT193" s="66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78"/>
      <c r="BP193" s="3"/>
      <c r="BQ193" s="14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</row>
    <row r="194" spans="1:151" s="15" customFormat="1" ht="12" customHeight="1">
      <c r="A194" s="105" t="str">
        <f t="shared" si="63"/>
        <v>22</v>
      </c>
      <c r="B194" s="74">
        <f t="shared" si="64"/>
      </c>
      <c r="C194" s="148" t="str">
        <f t="shared" si="65"/>
        <v>José Alexandre Alcântara Cordeiro</v>
      </c>
      <c r="D194" s="165">
        <f t="shared" si="66"/>
        <v>9.2</v>
      </c>
      <c r="E194" s="165"/>
      <c r="F194" s="165"/>
      <c r="G194" s="165"/>
      <c r="H194" s="166">
        <f t="shared" si="67"/>
      </c>
      <c r="I194" s="166"/>
      <c r="J194" s="166"/>
      <c r="K194" s="166"/>
      <c r="L194" s="167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6"/>
      <c r="BL194" s="66"/>
      <c r="BM194" s="65"/>
      <c r="BN194" s="65"/>
      <c r="BO194" s="78"/>
      <c r="BP194" s="3"/>
      <c r="BQ194" s="14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</row>
    <row r="195" spans="1:151" s="15" customFormat="1" ht="12" customHeight="1">
      <c r="A195" s="105" t="str">
        <f t="shared" si="63"/>
        <v>23</v>
      </c>
      <c r="B195" s="74">
        <f t="shared" si="64"/>
      </c>
      <c r="C195" s="148" t="str">
        <f t="shared" si="65"/>
        <v>José Maria Lopes Machado</v>
      </c>
      <c r="D195" s="165">
        <f t="shared" si="66"/>
        <v>8</v>
      </c>
      <c r="E195" s="165"/>
      <c r="F195" s="165"/>
      <c r="G195" s="165"/>
      <c r="H195" s="166">
        <f t="shared" si="67"/>
      </c>
      <c r="I195" s="166"/>
      <c r="J195" s="166"/>
      <c r="K195" s="166"/>
      <c r="L195" s="167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65"/>
      <c r="Y195" s="65"/>
      <c r="Z195" s="65"/>
      <c r="AA195" s="65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  <c r="AT195" s="187"/>
      <c r="AU195" s="187"/>
      <c r="AV195" s="187"/>
      <c r="AW195" s="187"/>
      <c r="AX195" s="187"/>
      <c r="AY195" s="187"/>
      <c r="AZ195" s="187"/>
      <c r="BA195" s="187"/>
      <c r="BB195" s="187"/>
      <c r="BC195" s="187"/>
      <c r="BD195" s="187"/>
      <c r="BE195" s="187"/>
      <c r="BF195" s="187"/>
      <c r="BG195" s="187"/>
      <c r="BH195" s="187"/>
      <c r="BI195" s="187"/>
      <c r="BJ195" s="187"/>
      <c r="BK195" s="187"/>
      <c r="BL195" s="187"/>
      <c r="BM195" s="44"/>
      <c r="BN195" s="67"/>
      <c r="BO195" s="77"/>
      <c r="BP195" s="3"/>
      <c r="BQ195" s="14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</row>
    <row r="196" spans="1:151" s="15" customFormat="1" ht="12" customHeight="1">
      <c r="A196" s="105" t="str">
        <f t="shared" si="63"/>
        <v>24</v>
      </c>
      <c r="B196" s="74">
        <f t="shared" si="64"/>
      </c>
      <c r="C196" s="148" t="str">
        <f t="shared" si="65"/>
        <v>Jefferson Penha Barreto</v>
      </c>
      <c r="D196" s="165">
        <f t="shared" si="66"/>
        <v>9.3</v>
      </c>
      <c r="E196" s="165"/>
      <c r="F196" s="165"/>
      <c r="G196" s="165"/>
      <c r="H196" s="166">
        <f t="shared" si="67"/>
      </c>
      <c r="I196" s="166"/>
      <c r="J196" s="166"/>
      <c r="K196" s="166"/>
      <c r="L196" s="167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65"/>
      <c r="Y196" s="65"/>
      <c r="Z196" s="65"/>
      <c r="AA196" s="6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44"/>
      <c r="BN196" s="67"/>
      <c r="BO196" s="77"/>
      <c r="BP196" s="3"/>
      <c r="BQ196" s="14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</row>
    <row r="197" spans="1:151" s="15" customFormat="1" ht="12" customHeight="1">
      <c r="A197" s="105" t="str">
        <f t="shared" si="63"/>
        <v>25</v>
      </c>
      <c r="B197" s="74">
        <f t="shared" si="64"/>
      </c>
      <c r="C197" s="148" t="str">
        <f t="shared" si="65"/>
        <v>Lígia França Queiroz</v>
      </c>
      <c r="D197" s="165">
        <f t="shared" si="66"/>
        <v>9.8</v>
      </c>
      <c r="E197" s="165"/>
      <c r="F197" s="165"/>
      <c r="G197" s="165"/>
      <c r="H197" s="166">
        <f t="shared" si="67"/>
      </c>
      <c r="I197" s="166"/>
      <c r="J197" s="166"/>
      <c r="K197" s="166"/>
      <c r="L197" s="167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65"/>
      <c r="Y197" s="65"/>
      <c r="Z197" s="65"/>
      <c r="AA197" s="65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44"/>
      <c r="BN197" s="67"/>
      <c r="BO197" s="77"/>
      <c r="BP197" s="3"/>
      <c r="BQ197" s="14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</row>
    <row r="198" spans="1:151" s="15" customFormat="1" ht="12" customHeight="1">
      <c r="A198" s="105" t="str">
        <f t="shared" si="63"/>
        <v>26</v>
      </c>
      <c r="B198" s="74">
        <f t="shared" si="64"/>
      </c>
      <c r="C198" s="148" t="str">
        <f t="shared" si="65"/>
        <v>Lucilene de Braga da Silva  </v>
      </c>
      <c r="D198" s="165">
        <f t="shared" si="66"/>
        <v>9.3</v>
      </c>
      <c r="E198" s="165"/>
      <c r="F198" s="165"/>
      <c r="G198" s="165"/>
      <c r="H198" s="166">
        <f t="shared" si="67"/>
      </c>
      <c r="I198" s="166"/>
      <c r="J198" s="166"/>
      <c r="K198" s="166"/>
      <c r="L198" s="167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65"/>
      <c r="Y198" s="65"/>
      <c r="Z198" s="65"/>
      <c r="AA198" s="65"/>
      <c r="AB198" s="61"/>
      <c r="AC198" s="61"/>
      <c r="AD198" s="62" t="s">
        <v>122</v>
      </c>
      <c r="AE198" s="61"/>
      <c r="AF198" s="61"/>
      <c r="AG198" s="61"/>
      <c r="AH198" s="61"/>
      <c r="AI198" s="61"/>
      <c r="AJ198" s="61"/>
      <c r="AK198" s="61"/>
      <c r="AL198" s="160">
        <v>60</v>
      </c>
      <c r="AM198" s="160"/>
      <c r="AN198" s="160"/>
      <c r="AO198" s="36" t="s">
        <v>5</v>
      </c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2" t="s">
        <v>123</v>
      </c>
      <c r="BB198" s="62"/>
      <c r="BC198" s="61"/>
      <c r="BD198" s="61"/>
      <c r="BE198" s="61"/>
      <c r="BF198" s="61"/>
      <c r="BG198" s="61"/>
      <c r="BH198" s="160">
        <v>63</v>
      </c>
      <c r="BI198" s="160"/>
      <c r="BJ198" s="160"/>
      <c r="BK198" s="33" t="s">
        <v>5</v>
      </c>
      <c r="BL198" s="33"/>
      <c r="BM198" s="44"/>
      <c r="BN198" s="39"/>
      <c r="BO198" s="79"/>
      <c r="BP198" s="3"/>
      <c r="BQ198" s="14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</row>
    <row r="199" spans="1:151" s="15" customFormat="1" ht="12" customHeight="1">
      <c r="A199" s="105" t="str">
        <f t="shared" si="63"/>
        <v>27</v>
      </c>
      <c r="B199" s="74">
        <f t="shared" si="64"/>
      </c>
      <c r="C199" s="148" t="str">
        <f t="shared" si="65"/>
        <v>Maria Rosane dos Santos Araújo</v>
      </c>
      <c r="D199" s="165">
        <f t="shared" si="66"/>
        <v>9.3</v>
      </c>
      <c r="E199" s="165"/>
      <c r="F199" s="165"/>
      <c r="G199" s="165"/>
      <c r="H199" s="166">
        <f t="shared" si="67"/>
      </c>
      <c r="I199" s="166"/>
      <c r="J199" s="166"/>
      <c r="K199" s="166"/>
      <c r="L199" s="167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65"/>
      <c r="Y199" s="65"/>
      <c r="Z199" s="65"/>
      <c r="AA199" s="65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44"/>
      <c r="BN199" s="39"/>
      <c r="BO199" s="79"/>
      <c r="BP199" s="3"/>
      <c r="BQ199" s="14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</row>
    <row r="200" spans="1:151" s="15" customFormat="1" ht="12" customHeight="1">
      <c r="A200" s="105" t="str">
        <f t="shared" si="63"/>
        <v>28</v>
      </c>
      <c r="B200" s="74">
        <f t="shared" si="64"/>
      </c>
      <c r="C200" s="148" t="str">
        <f t="shared" si="65"/>
        <v>Martinho da Silva  Teixeira</v>
      </c>
      <c r="D200" s="165">
        <f t="shared" si="66"/>
        <v>8.3</v>
      </c>
      <c r="E200" s="165"/>
      <c r="F200" s="165"/>
      <c r="G200" s="165"/>
      <c r="H200" s="166">
        <f t="shared" si="67"/>
      </c>
      <c r="I200" s="166"/>
      <c r="J200" s="166"/>
      <c r="K200" s="166"/>
      <c r="L200" s="167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65"/>
      <c r="Y200" s="65"/>
      <c r="Z200" s="65"/>
      <c r="AA200" s="65"/>
      <c r="AB200" s="61"/>
      <c r="AC200" s="61"/>
      <c r="AD200" s="62" t="s">
        <v>124</v>
      </c>
      <c r="AE200" s="61"/>
      <c r="AF200" s="61"/>
      <c r="AG200" s="61"/>
      <c r="AH200" s="61"/>
      <c r="AI200" s="61"/>
      <c r="AJ200" s="61"/>
      <c r="AK200" s="163" t="s">
        <v>237</v>
      </c>
      <c r="AL200" s="164"/>
      <c r="AM200" s="164"/>
      <c r="AN200" s="164"/>
      <c r="AO200" s="164"/>
      <c r="AP200" s="164"/>
      <c r="AQ200" s="164"/>
      <c r="AR200" s="164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44"/>
      <c r="BN200" s="39"/>
      <c r="BO200" s="79"/>
      <c r="BP200" s="3"/>
      <c r="BQ200" s="14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</row>
    <row r="201" spans="1:151" s="15" customFormat="1" ht="12" customHeight="1">
      <c r="A201" s="105" t="str">
        <f t="shared" si="63"/>
        <v>29</v>
      </c>
      <c r="B201" s="74">
        <f t="shared" si="64"/>
      </c>
      <c r="C201" s="148" t="str">
        <f t="shared" si="65"/>
        <v>Maria Cibele Olegário Paiva</v>
      </c>
      <c r="D201" s="165">
        <f t="shared" si="66"/>
        <v>9</v>
      </c>
      <c r="E201" s="165"/>
      <c r="F201" s="165"/>
      <c r="G201" s="165"/>
      <c r="H201" s="166">
        <f t="shared" si="67"/>
      </c>
      <c r="I201" s="166"/>
      <c r="J201" s="166"/>
      <c r="K201" s="166"/>
      <c r="L201" s="167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65"/>
      <c r="Y201" s="65"/>
      <c r="Z201" s="65"/>
      <c r="AA201" s="65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44"/>
      <c r="BN201" s="39"/>
      <c r="BO201" s="79"/>
      <c r="BP201" s="3"/>
      <c r="BQ201" s="14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</row>
    <row r="202" spans="1:151" s="15" customFormat="1" ht="12" customHeight="1">
      <c r="A202" s="105" t="str">
        <f t="shared" si="63"/>
        <v>30</v>
      </c>
      <c r="B202" s="74">
        <f t="shared" si="64"/>
      </c>
      <c r="C202" s="148" t="str">
        <f t="shared" si="65"/>
        <v>Maria Rosilene Prado Machado</v>
      </c>
      <c r="D202" s="165">
        <f t="shared" si="66"/>
        <v>8</v>
      </c>
      <c r="E202" s="165"/>
      <c r="F202" s="165"/>
      <c r="G202" s="165"/>
      <c r="H202" s="166">
        <f t="shared" si="67"/>
      </c>
      <c r="I202" s="166"/>
      <c r="J202" s="166"/>
      <c r="K202" s="166"/>
      <c r="L202" s="167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65"/>
      <c r="Y202" s="65"/>
      <c r="Z202" s="65"/>
      <c r="AA202" s="65"/>
      <c r="AB202" s="61"/>
      <c r="AC202" s="61"/>
      <c r="AD202" s="62" t="s">
        <v>125</v>
      </c>
      <c r="AE202" s="61"/>
      <c r="AF202" s="61"/>
      <c r="AG202" s="61"/>
      <c r="AH202" s="61"/>
      <c r="AI202" s="61"/>
      <c r="AJ202" s="61"/>
      <c r="AK202" s="162">
        <f>IF(AN154="","",AN154)</f>
      </c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44"/>
      <c r="BN202" s="39"/>
      <c r="BO202" s="79"/>
      <c r="BP202" s="3"/>
      <c r="BQ202" s="14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</row>
    <row r="203" spans="1:151" s="15" customFormat="1" ht="12" customHeight="1">
      <c r="A203" s="105" t="str">
        <f t="shared" si="63"/>
        <v>31</v>
      </c>
      <c r="B203" s="74">
        <f t="shared" si="64"/>
      </c>
      <c r="C203" s="148" t="str">
        <f t="shared" si="65"/>
        <v>Maria Omilda Aguiar Caxias</v>
      </c>
      <c r="D203" s="165">
        <f t="shared" si="66"/>
        <v>8</v>
      </c>
      <c r="E203" s="165"/>
      <c r="F203" s="165"/>
      <c r="G203" s="165"/>
      <c r="H203" s="166">
        <f t="shared" si="67"/>
      </c>
      <c r="I203" s="166"/>
      <c r="J203" s="166"/>
      <c r="K203" s="166"/>
      <c r="L203" s="167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65"/>
      <c r="Y203" s="65"/>
      <c r="Z203" s="65"/>
      <c r="AA203" s="65"/>
      <c r="AB203" s="61"/>
      <c r="AC203" s="61"/>
      <c r="AD203" s="61"/>
      <c r="AE203" s="61"/>
      <c r="AF203" s="61"/>
      <c r="AG203" s="61"/>
      <c r="AH203" s="61"/>
      <c r="AI203" s="61"/>
      <c r="AJ203" s="61"/>
      <c r="AK203" s="162">
        <f>IF(AN155="","",AN155)</f>
      </c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44"/>
      <c r="BN203" s="39"/>
      <c r="BO203" s="79"/>
      <c r="BP203" s="3"/>
      <c r="BQ203" s="14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</row>
    <row r="204" spans="1:151" s="15" customFormat="1" ht="12" customHeight="1">
      <c r="A204" s="105" t="str">
        <f t="shared" si="63"/>
        <v>32</v>
      </c>
      <c r="B204" s="74">
        <f t="shared" si="64"/>
      </c>
      <c r="C204" s="148" t="str">
        <f t="shared" si="65"/>
        <v>Nazaré de Jesus Plácido Cruz</v>
      </c>
      <c r="D204" s="165">
        <f t="shared" si="66"/>
        <v>8.7</v>
      </c>
      <c r="E204" s="165"/>
      <c r="F204" s="165"/>
      <c r="G204" s="165"/>
      <c r="H204" s="166">
        <f t="shared" si="67"/>
      </c>
      <c r="I204" s="166"/>
      <c r="J204" s="166"/>
      <c r="K204" s="166"/>
      <c r="L204" s="167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65"/>
      <c r="Y204" s="65"/>
      <c r="Z204" s="65"/>
      <c r="AA204" s="65"/>
      <c r="AB204" s="61"/>
      <c r="AC204" s="61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5"/>
      <c r="AT204" s="185"/>
      <c r="AU204" s="185"/>
      <c r="AV204" s="185"/>
      <c r="AW204" s="185"/>
      <c r="AX204" s="185"/>
      <c r="AY204" s="185"/>
      <c r="AZ204" s="185"/>
      <c r="BA204" s="185"/>
      <c r="BB204" s="185"/>
      <c r="BC204" s="185"/>
      <c r="BD204" s="185"/>
      <c r="BE204" s="185"/>
      <c r="BF204" s="185"/>
      <c r="BG204" s="185"/>
      <c r="BH204" s="185"/>
      <c r="BI204" s="185"/>
      <c r="BJ204" s="185"/>
      <c r="BK204" s="185"/>
      <c r="BL204" s="61"/>
      <c r="BM204" s="44"/>
      <c r="BN204" s="39"/>
      <c r="BO204" s="79"/>
      <c r="BP204" s="3"/>
      <c r="BQ204" s="14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</row>
    <row r="205" spans="1:74" ht="12" customHeight="1">
      <c r="A205" s="105" t="str">
        <f t="shared" si="63"/>
        <v>33</v>
      </c>
      <c r="B205" s="74">
        <f t="shared" si="64"/>
      </c>
      <c r="C205" s="148" t="str">
        <f t="shared" si="65"/>
        <v>Natanael Paixão Baltazar</v>
      </c>
      <c r="D205" s="165">
        <f t="shared" si="66"/>
        <v>8.7</v>
      </c>
      <c r="E205" s="165"/>
      <c r="F205" s="165"/>
      <c r="G205" s="165"/>
      <c r="H205" s="166">
        <f t="shared" si="67"/>
      </c>
      <c r="I205" s="166"/>
      <c r="J205" s="166"/>
      <c r="K205" s="166"/>
      <c r="L205" s="167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65"/>
      <c r="Y205" s="65"/>
      <c r="Z205" s="65"/>
      <c r="AA205" s="65"/>
      <c r="AB205" s="61"/>
      <c r="AC205" s="61"/>
      <c r="AD205" s="161" t="s">
        <v>214</v>
      </c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61"/>
      <c r="BM205" s="44"/>
      <c r="BN205" s="39"/>
      <c r="BO205" s="79"/>
      <c r="BP205" s="3"/>
      <c r="BV205" s="3"/>
    </row>
    <row r="206" spans="1:74" ht="12" customHeight="1">
      <c r="A206" s="105" t="str">
        <f t="shared" si="63"/>
        <v>34</v>
      </c>
      <c r="B206" s="74">
        <f t="shared" si="64"/>
      </c>
      <c r="C206" s="148" t="str">
        <f t="shared" si="65"/>
        <v>Osmar Pedro Pimentel Aguiar</v>
      </c>
      <c r="D206" s="165">
        <f t="shared" si="66"/>
        <v>9</v>
      </c>
      <c r="E206" s="165"/>
      <c r="F206" s="165"/>
      <c r="G206" s="165"/>
      <c r="H206" s="166">
        <f t="shared" si="67"/>
      </c>
      <c r="I206" s="166"/>
      <c r="J206" s="166"/>
      <c r="K206" s="166"/>
      <c r="L206" s="167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65"/>
      <c r="Y206" s="65"/>
      <c r="Z206" s="65"/>
      <c r="AA206" s="65"/>
      <c r="AB206" s="61"/>
      <c r="AC206" s="61"/>
      <c r="AD206" s="169" t="s">
        <v>129</v>
      </c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61"/>
      <c r="BM206" s="44"/>
      <c r="BN206" s="39"/>
      <c r="BO206" s="79"/>
      <c r="BP206" s="3"/>
      <c r="BV206" s="3"/>
    </row>
    <row r="207" spans="1:74" ht="12" customHeight="1">
      <c r="A207" s="105" t="str">
        <f t="shared" si="63"/>
        <v>35</v>
      </c>
      <c r="B207" s="74">
        <f t="shared" si="64"/>
      </c>
      <c r="C207" s="148" t="str">
        <f t="shared" si="65"/>
        <v>Orlando José da Silva  </v>
      </c>
      <c r="D207" s="165">
        <f t="shared" si="66"/>
        <v>8.7</v>
      </c>
      <c r="E207" s="165"/>
      <c r="F207" s="165"/>
      <c r="G207" s="165"/>
      <c r="H207" s="166">
        <f t="shared" si="67"/>
        <v>16</v>
      </c>
      <c r="I207" s="166"/>
      <c r="J207" s="166"/>
      <c r="K207" s="166"/>
      <c r="L207" s="167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65"/>
      <c r="Y207" s="65"/>
      <c r="Z207" s="65"/>
      <c r="AA207" s="65"/>
      <c r="AB207" s="61"/>
      <c r="AC207" s="61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61"/>
      <c r="BM207" s="44"/>
      <c r="BN207" s="39"/>
      <c r="BO207" s="79"/>
      <c r="BP207" s="3"/>
      <c r="BV207" s="3"/>
    </row>
    <row r="208" spans="1:151" s="32" customFormat="1" ht="12" customHeight="1">
      <c r="A208" s="147">
        <v>36</v>
      </c>
      <c r="B208" s="74"/>
      <c r="C208" s="149" t="s">
        <v>203</v>
      </c>
      <c r="D208" s="165">
        <f t="shared" si="66"/>
        <v>8.9</v>
      </c>
      <c r="E208" s="165"/>
      <c r="F208" s="165"/>
      <c r="G208" s="165"/>
      <c r="H208" s="166">
        <f t="shared" si="67"/>
      </c>
      <c r="I208" s="166"/>
      <c r="J208" s="166"/>
      <c r="K208" s="166"/>
      <c r="L208" s="167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65"/>
      <c r="Y208" s="65"/>
      <c r="Z208" s="65"/>
      <c r="AA208" s="65"/>
      <c r="AB208" s="61"/>
      <c r="AC208" s="61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1"/>
      <c r="BM208" s="44"/>
      <c r="BN208" s="39"/>
      <c r="BO208" s="80"/>
      <c r="BP208" s="30"/>
      <c r="BQ208" s="31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</row>
    <row r="209" spans="1:151" s="32" customFormat="1" ht="12" customHeight="1">
      <c r="A209" s="147">
        <v>37</v>
      </c>
      <c r="B209" s="74"/>
      <c r="C209" s="149" t="s">
        <v>204</v>
      </c>
      <c r="D209" s="165">
        <f t="shared" si="66"/>
        <v>9</v>
      </c>
      <c r="E209" s="165"/>
      <c r="F209" s="165"/>
      <c r="G209" s="165"/>
      <c r="H209" s="166">
        <f t="shared" si="67"/>
      </c>
      <c r="I209" s="166"/>
      <c r="J209" s="166"/>
      <c r="K209" s="166"/>
      <c r="L209" s="167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65"/>
      <c r="Y209" s="65"/>
      <c r="Z209" s="65"/>
      <c r="AA209" s="65"/>
      <c r="AB209" s="61"/>
      <c r="AC209" s="61"/>
      <c r="AD209" s="161" t="s">
        <v>157</v>
      </c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61"/>
      <c r="BM209" s="44"/>
      <c r="BN209" s="39"/>
      <c r="BO209" s="80"/>
      <c r="BP209" s="30"/>
      <c r="BQ209" s="31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</row>
    <row r="210" spans="1:151" s="32" customFormat="1" ht="12" customHeight="1">
      <c r="A210" s="147">
        <v>38</v>
      </c>
      <c r="B210" s="74"/>
      <c r="C210" s="149" t="s">
        <v>205</v>
      </c>
      <c r="D210" s="165">
        <f t="shared" si="66"/>
        <v>9.3</v>
      </c>
      <c r="E210" s="165"/>
      <c r="F210" s="165"/>
      <c r="G210" s="165"/>
      <c r="H210" s="166">
        <f t="shared" si="67"/>
      </c>
      <c r="I210" s="166"/>
      <c r="J210" s="166"/>
      <c r="K210" s="166"/>
      <c r="L210" s="167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65"/>
      <c r="Y210" s="65"/>
      <c r="Z210" s="65"/>
      <c r="AA210" s="65"/>
      <c r="AB210" s="61"/>
      <c r="AC210" s="61"/>
      <c r="AD210" s="169" t="s">
        <v>142</v>
      </c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61"/>
      <c r="BL210" s="61"/>
      <c r="BM210" s="44"/>
      <c r="BN210" s="39"/>
      <c r="BO210" s="80"/>
      <c r="BP210" s="30"/>
      <c r="BQ210" s="31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</row>
    <row r="211" spans="1:151" s="32" customFormat="1" ht="12" customHeight="1">
      <c r="A211" s="147">
        <v>39</v>
      </c>
      <c r="B211" s="74"/>
      <c r="C211" s="149" t="s">
        <v>206</v>
      </c>
      <c r="D211" s="175">
        <f t="shared" si="66"/>
        <v>9.3</v>
      </c>
      <c r="E211" s="175"/>
      <c r="F211" s="175"/>
      <c r="G211" s="175"/>
      <c r="H211" s="176">
        <f t="shared" si="67"/>
      </c>
      <c r="I211" s="176"/>
      <c r="J211" s="176"/>
      <c r="K211" s="176"/>
      <c r="L211" s="167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65"/>
      <c r="Y211" s="65"/>
      <c r="Z211" s="65"/>
      <c r="AA211" s="65"/>
      <c r="AB211" s="61"/>
      <c r="AC211" s="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61"/>
      <c r="BM211" s="44"/>
      <c r="BN211" s="39"/>
      <c r="BO211" s="81"/>
      <c r="BP211" s="30"/>
      <c r="BQ211" s="31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</row>
    <row r="212" spans="1:151" s="32" customFormat="1" ht="12" customHeight="1">
      <c r="A212" s="147">
        <v>40</v>
      </c>
      <c r="B212" s="74"/>
      <c r="C212" s="149" t="s">
        <v>207</v>
      </c>
      <c r="D212" s="179">
        <v>8.6</v>
      </c>
      <c r="E212" s="180"/>
      <c r="F212" s="180"/>
      <c r="G212" s="181"/>
      <c r="H212" s="182"/>
      <c r="I212" s="183"/>
      <c r="J212" s="183"/>
      <c r="K212" s="184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65"/>
      <c r="Y212" s="65"/>
      <c r="Z212" s="65"/>
      <c r="AA212" s="65"/>
      <c r="AB212" s="61"/>
      <c r="AC212" s="61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  <c r="BG212" s="116"/>
      <c r="BH212" s="116"/>
      <c r="BI212" s="116"/>
      <c r="BJ212" s="116"/>
      <c r="BK212" s="116"/>
      <c r="BL212" s="61"/>
      <c r="BM212" s="44"/>
      <c r="BN212" s="39"/>
      <c r="BO212" s="81"/>
      <c r="BP212" s="30"/>
      <c r="BQ212" s="31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</row>
    <row r="213" spans="1:151" s="32" customFormat="1" ht="12" customHeight="1">
      <c r="A213" s="147">
        <v>41</v>
      </c>
      <c r="B213" s="74"/>
      <c r="C213" s="149" t="s">
        <v>208</v>
      </c>
      <c r="D213" s="179">
        <v>9</v>
      </c>
      <c r="E213" s="180"/>
      <c r="F213" s="180"/>
      <c r="G213" s="181"/>
      <c r="H213" s="182"/>
      <c r="I213" s="183"/>
      <c r="J213" s="183"/>
      <c r="K213" s="184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65"/>
      <c r="Y213" s="65"/>
      <c r="Z213" s="65"/>
      <c r="AA213" s="65"/>
      <c r="AB213" s="61"/>
      <c r="AC213" s="61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  <c r="BL213" s="61"/>
      <c r="BM213" s="44"/>
      <c r="BN213" s="39"/>
      <c r="BO213" s="81"/>
      <c r="BP213" s="30"/>
      <c r="BQ213" s="31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</row>
    <row r="214" spans="1:151" s="32" customFormat="1" ht="12" customHeight="1">
      <c r="A214" s="147">
        <v>42</v>
      </c>
      <c r="B214" s="74"/>
      <c r="C214" s="149" t="s">
        <v>209</v>
      </c>
      <c r="D214" s="179">
        <v>9.3</v>
      </c>
      <c r="E214" s="180"/>
      <c r="F214" s="180"/>
      <c r="G214" s="181"/>
      <c r="H214" s="182"/>
      <c r="I214" s="183"/>
      <c r="J214" s="183"/>
      <c r="K214" s="184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65"/>
      <c r="Y214" s="65"/>
      <c r="Z214" s="65"/>
      <c r="AA214" s="65"/>
      <c r="AB214" s="61"/>
      <c r="AC214" s="61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  <c r="BL214" s="61"/>
      <c r="BM214" s="44"/>
      <c r="BN214" s="39"/>
      <c r="BO214" s="81"/>
      <c r="BP214" s="30"/>
      <c r="BQ214" s="31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</row>
    <row r="215" spans="1:151" s="32" customFormat="1" ht="12" customHeight="1">
      <c r="A215" s="147">
        <v>43</v>
      </c>
      <c r="B215" s="74"/>
      <c r="C215" s="149" t="s">
        <v>210</v>
      </c>
      <c r="D215" s="179">
        <v>8.6</v>
      </c>
      <c r="E215" s="180"/>
      <c r="F215" s="180"/>
      <c r="G215" s="181"/>
      <c r="H215" s="182"/>
      <c r="I215" s="183"/>
      <c r="J215" s="183"/>
      <c r="K215" s="184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65"/>
      <c r="Y215" s="65"/>
      <c r="Z215" s="65"/>
      <c r="AA215" s="65"/>
      <c r="AB215" s="61"/>
      <c r="AC215" s="61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  <c r="BG215" s="116"/>
      <c r="BH215" s="116"/>
      <c r="BI215" s="116"/>
      <c r="BJ215" s="116"/>
      <c r="BK215" s="116"/>
      <c r="BL215" s="61"/>
      <c r="BM215" s="44"/>
      <c r="BN215" s="39"/>
      <c r="BO215" s="81"/>
      <c r="BP215" s="30"/>
      <c r="BQ215" s="31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</row>
    <row r="216" spans="1:151" s="32" customFormat="1" ht="12" customHeight="1">
      <c r="A216" s="147">
        <v>44</v>
      </c>
      <c r="B216" s="74">
        <f>DM110</f>
      </c>
      <c r="C216" s="149" t="s">
        <v>211</v>
      </c>
      <c r="D216" s="177">
        <f>AZ110</f>
        <v>8</v>
      </c>
      <c r="E216" s="177"/>
      <c r="F216" s="177"/>
      <c r="G216" s="177"/>
      <c r="H216" s="178">
        <f>BD110</f>
      </c>
      <c r="I216" s="178"/>
      <c r="J216" s="178"/>
      <c r="K216" s="178"/>
      <c r="L216" s="167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65"/>
      <c r="Y216" s="59"/>
      <c r="Z216" s="59"/>
      <c r="AA216" s="59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170"/>
      <c r="AS216" s="170"/>
      <c r="AT216" s="170"/>
      <c r="AU216" s="170"/>
      <c r="AV216" s="170"/>
      <c r="AW216" s="170"/>
      <c r="AX216" s="170"/>
      <c r="AY216" s="170"/>
      <c r="AZ216" s="170"/>
      <c r="BA216" s="170"/>
      <c r="BB216" s="170"/>
      <c r="BC216" s="170"/>
      <c r="BD216" s="170"/>
      <c r="BE216" s="170"/>
      <c r="BF216" s="170"/>
      <c r="BG216" s="170"/>
      <c r="BH216" s="170"/>
      <c r="BI216" s="170"/>
      <c r="BJ216" s="170"/>
      <c r="BK216" s="170"/>
      <c r="BL216" s="61"/>
      <c r="BM216" s="39"/>
      <c r="BN216" s="39"/>
      <c r="BO216" s="81"/>
      <c r="BP216" s="30"/>
      <c r="BQ216" s="31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</row>
    <row r="217" spans="1:151" s="33" customFormat="1" ht="12" customHeight="1">
      <c r="A217" s="147">
        <v>45</v>
      </c>
      <c r="B217" s="74">
        <f>DM111</f>
      </c>
      <c r="C217" s="149" t="s">
        <v>212</v>
      </c>
      <c r="D217" s="165">
        <f>AZ111</f>
        <v>9.3</v>
      </c>
      <c r="E217" s="165"/>
      <c r="F217" s="165"/>
      <c r="G217" s="165"/>
      <c r="H217" s="166">
        <f>BD111</f>
      </c>
      <c r="I217" s="166"/>
      <c r="J217" s="166"/>
      <c r="K217" s="166"/>
      <c r="L217" s="171"/>
      <c r="M217" s="172"/>
      <c r="N217" s="172"/>
      <c r="O217" s="172"/>
      <c r="P217" s="172"/>
      <c r="Q217" s="172"/>
      <c r="R217" s="172"/>
      <c r="S217" s="172"/>
      <c r="T217" s="172"/>
      <c r="U217" s="172"/>
      <c r="V217" s="172"/>
      <c r="W217" s="172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81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</row>
    <row r="218" spans="1:151" s="33" customFormat="1" ht="12" customHeight="1">
      <c r="A218" s="105"/>
      <c r="B218" s="74">
        <f>DM112</f>
      </c>
      <c r="C218" s="149" t="s">
        <v>213</v>
      </c>
      <c r="D218" s="165">
        <f>AZ112</f>
        <v>9.7</v>
      </c>
      <c r="E218" s="165"/>
      <c r="F218" s="165"/>
      <c r="G218" s="165"/>
      <c r="H218" s="166">
        <f>BD112</f>
      </c>
      <c r="I218" s="166"/>
      <c r="J218" s="166"/>
      <c r="K218" s="166"/>
      <c r="L218" s="173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3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</row>
    <row r="219" spans="1:256" ht="12.75">
      <c r="A219"/>
      <c r="B219"/>
      <c r="C219"/>
      <c r="D219"/>
      <c r="E219"/>
      <c r="F219"/>
      <c r="G219"/>
      <c r="H219"/>
      <c r="I219"/>
      <c r="J219"/>
      <c r="K219"/>
      <c r="L219" s="34"/>
      <c r="M219" s="34"/>
      <c r="N219" s="34"/>
      <c r="O219" s="34"/>
      <c r="P219"/>
      <c r="Q219"/>
      <c r="R219"/>
      <c r="S219"/>
      <c r="T219"/>
      <c r="BM219"/>
      <c r="BN219"/>
      <c r="BO219"/>
      <c r="BV219" s="3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/>
      <c r="B220"/>
      <c r="C220"/>
      <c r="D220"/>
      <c r="E220"/>
      <c r="F220"/>
      <c r="G220"/>
      <c r="H220"/>
      <c r="I220"/>
      <c r="J220"/>
      <c r="K220"/>
      <c r="L220" s="34"/>
      <c r="M220" s="34"/>
      <c r="N220" s="34"/>
      <c r="O220" s="34"/>
      <c r="P220"/>
      <c r="Q220"/>
      <c r="R220"/>
      <c r="S220"/>
      <c r="T220"/>
      <c r="BM220"/>
      <c r="BN220"/>
      <c r="BO220"/>
      <c r="BV220" s="3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BO221"/>
      <c r="BV221" s="3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BO222"/>
      <c r="BV222" s="3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BO223"/>
      <c r="BV223" s="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BO224"/>
      <c r="BV224" s="3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BO225"/>
      <c r="BV225" s="3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BO226"/>
      <c r="BV226" s="3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BO227"/>
      <c r="BV227" s="3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BO228"/>
      <c r="BV228" s="3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BO229"/>
      <c r="BV229" s="3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BO230"/>
      <c r="BV230" s="3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BO231"/>
      <c r="BV231" s="3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BO232"/>
      <c r="BV232" s="3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BO233"/>
      <c r="BV233" s="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BO234"/>
      <c r="BV234" s="3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BO235"/>
      <c r="BV235" s="3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BO236"/>
      <c r="BV236" s="3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BO237"/>
      <c r="BV237" s="3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ht="12.75">
      <c r="BV238" s="3"/>
    </row>
    <row r="239" ht="12.75">
      <c r="BV239" s="3"/>
    </row>
    <row r="240" ht="12.75">
      <c r="BV240" s="3"/>
    </row>
    <row r="241" ht="12.75">
      <c r="BV241" s="3"/>
    </row>
    <row r="242" ht="12.75">
      <c r="BV242" s="3"/>
    </row>
    <row r="243" ht="12.75">
      <c r="BV243" s="3"/>
    </row>
    <row r="244" ht="12.75">
      <c r="BV244" s="3"/>
    </row>
    <row r="245" ht="12.75">
      <c r="BV245" s="3"/>
    </row>
    <row r="246" ht="12.75">
      <c r="BV246" s="3"/>
    </row>
    <row r="247" ht="12.75">
      <c r="BV247" s="3"/>
    </row>
    <row r="248" ht="12.75">
      <c r="BV248" s="3"/>
    </row>
    <row r="249" ht="12.75">
      <c r="BV249" s="3"/>
    </row>
    <row r="250" ht="12.75">
      <c r="BV250" s="3"/>
    </row>
    <row r="251" ht="12.75">
      <c r="BV251" s="3"/>
    </row>
    <row r="252" ht="12.75">
      <c r="BV252" s="3"/>
    </row>
    <row r="253" ht="12.75">
      <c r="BV253" s="3"/>
    </row>
    <row r="254" ht="12.75">
      <c r="BV254" s="3"/>
    </row>
    <row r="255" ht="12.75">
      <c r="BV255" s="3"/>
    </row>
    <row r="256" ht="12.75">
      <c r="BV256" s="3"/>
    </row>
    <row r="257" ht="12.75">
      <c r="BV257" s="3"/>
    </row>
    <row r="258" ht="12.75">
      <c r="BV258" s="3"/>
    </row>
    <row r="259" ht="12.75">
      <c r="BV259" s="3"/>
    </row>
    <row r="260" ht="12.75">
      <c r="BV260" s="3"/>
    </row>
    <row r="261" ht="12.75">
      <c r="BV261" s="3"/>
    </row>
    <row r="262" ht="12.75">
      <c r="BV262" s="3"/>
    </row>
    <row r="263" ht="12.75">
      <c r="BV263" s="3"/>
    </row>
    <row r="264" ht="12.75">
      <c r="BV264" s="3"/>
    </row>
    <row r="265" ht="12.75">
      <c r="BV265" s="3"/>
    </row>
    <row r="266" ht="12.75">
      <c r="BV266" s="3"/>
    </row>
    <row r="267" ht="12.75">
      <c r="BV267" s="3"/>
    </row>
    <row r="268" ht="12.75">
      <c r="BV268" s="3"/>
    </row>
    <row r="269" ht="12.75">
      <c r="BV269" s="3"/>
    </row>
    <row r="270" ht="12.75">
      <c r="BV270" s="3"/>
    </row>
    <row r="271" ht="12.75">
      <c r="BV271" s="3"/>
    </row>
    <row r="272" ht="12.75">
      <c r="BV272" s="3"/>
    </row>
    <row r="273" ht="12.75">
      <c r="BV273" s="3"/>
    </row>
    <row r="274" ht="12.75">
      <c r="BV274" s="3"/>
    </row>
    <row r="275" ht="12.75">
      <c r="BV275" s="3"/>
    </row>
    <row r="276" ht="12.75">
      <c r="BV276" s="3"/>
    </row>
    <row r="277" ht="12.75">
      <c r="BV277" s="3"/>
    </row>
    <row r="278" ht="12.75">
      <c r="BV278" s="3"/>
    </row>
    <row r="279" ht="12.75">
      <c r="BV279" s="3"/>
    </row>
    <row r="280" ht="12.75">
      <c r="BV280" s="3"/>
    </row>
    <row r="281" ht="12.75">
      <c r="BV281" s="3"/>
    </row>
    <row r="282" ht="12.75">
      <c r="BV282" s="3"/>
    </row>
    <row r="283" ht="12.75">
      <c r="BV283" s="3"/>
    </row>
    <row r="284" ht="12.75">
      <c r="BV284" s="3"/>
    </row>
    <row r="285" ht="12.75">
      <c r="BV285" s="3"/>
    </row>
    <row r="286" ht="12.75">
      <c r="BV286" s="3"/>
    </row>
    <row r="287" ht="12.75">
      <c r="BV287" s="3"/>
    </row>
    <row r="288" ht="12.75">
      <c r="BV288" s="3"/>
    </row>
    <row r="289" ht="12.75">
      <c r="BV289" s="3"/>
    </row>
    <row r="290" ht="12.75">
      <c r="BV290" s="3"/>
    </row>
    <row r="291" ht="12.75">
      <c r="BV291" s="3"/>
    </row>
    <row r="292" ht="12.75">
      <c r="BV292" s="3"/>
    </row>
    <row r="293" ht="12.75">
      <c r="BV293" s="3"/>
    </row>
    <row r="294" ht="12.75">
      <c r="BV294" s="3"/>
    </row>
    <row r="295" ht="12.75">
      <c r="BV295" s="3"/>
    </row>
    <row r="296" ht="12.75">
      <c r="BV296" s="3"/>
    </row>
    <row r="297" ht="12.75">
      <c r="BV297" s="3"/>
    </row>
    <row r="298" ht="12.75">
      <c r="BV298" s="3"/>
    </row>
    <row r="299" ht="12.75">
      <c r="BV299" s="3"/>
    </row>
    <row r="300" ht="12.75">
      <c r="BV300" s="3"/>
    </row>
    <row r="301" ht="12.75">
      <c r="BV301" s="3"/>
    </row>
    <row r="302" ht="12.75">
      <c r="BV302" s="3"/>
    </row>
    <row r="303" ht="12.75">
      <c r="BV303" s="3"/>
    </row>
    <row r="304" ht="12.75">
      <c r="BV304" s="3"/>
    </row>
    <row r="305" ht="12.75">
      <c r="BV305" s="3"/>
    </row>
    <row r="306" ht="12.75">
      <c r="BV306" s="3"/>
    </row>
    <row r="307" ht="12.75">
      <c r="BV307" s="3"/>
    </row>
    <row r="308" ht="12.75">
      <c r="BV308" s="3"/>
    </row>
    <row r="309" ht="12.75">
      <c r="BV309" s="3"/>
    </row>
    <row r="310" ht="12.75">
      <c r="BV310" s="3"/>
    </row>
    <row r="311" ht="12.75">
      <c r="BV311" s="3"/>
    </row>
    <row r="312" ht="12.75">
      <c r="BV312" s="3"/>
    </row>
    <row r="313" ht="12.75">
      <c r="BV313" s="3"/>
    </row>
    <row r="314" ht="12.75">
      <c r="BV314" s="3"/>
    </row>
    <row r="315" ht="12.75">
      <c r="BV315" s="3"/>
    </row>
    <row r="316" ht="12.75">
      <c r="BV316" s="3"/>
    </row>
    <row r="317" ht="12.75">
      <c r="BV317" s="3"/>
    </row>
    <row r="318" ht="12.75">
      <c r="BV318" s="3"/>
    </row>
    <row r="319" ht="12.75">
      <c r="BV319" s="3"/>
    </row>
    <row r="320" ht="12.75">
      <c r="BV320" s="3"/>
    </row>
    <row r="321" ht="12.75">
      <c r="BV321" s="3"/>
    </row>
    <row r="322" ht="12.75">
      <c r="BV322" s="3"/>
    </row>
    <row r="323" ht="12.75">
      <c r="BV323" s="3"/>
    </row>
    <row r="324" ht="12.75">
      <c r="BV324" s="3"/>
    </row>
    <row r="325" ht="12.75">
      <c r="BV325" s="3"/>
    </row>
    <row r="326" ht="12.75">
      <c r="BV326" s="3"/>
    </row>
    <row r="327" ht="12.75">
      <c r="BV327" s="3"/>
    </row>
    <row r="328" ht="12.75">
      <c r="BV328" s="3"/>
    </row>
    <row r="329" ht="12.75">
      <c r="BV329" s="3"/>
    </row>
    <row r="330" ht="12.75">
      <c r="BV330" s="3"/>
    </row>
    <row r="331" ht="12.75">
      <c r="BV331" s="3"/>
    </row>
    <row r="332" ht="12.75">
      <c r="BV332" s="3"/>
    </row>
    <row r="333" ht="12.75">
      <c r="BV333" s="3"/>
    </row>
    <row r="334" ht="12.75">
      <c r="BV334" s="3"/>
    </row>
    <row r="335" ht="12.75">
      <c r="BV335" s="3"/>
    </row>
    <row r="336" ht="12.75">
      <c r="BV336" s="3"/>
    </row>
    <row r="337" ht="12.75">
      <c r="BV337" s="3"/>
    </row>
    <row r="338" ht="12.75">
      <c r="BV338" s="3"/>
    </row>
    <row r="339" ht="12.75">
      <c r="BV339" s="3"/>
    </row>
    <row r="340" ht="12.75">
      <c r="BV340" s="3"/>
    </row>
    <row r="341" ht="12.75">
      <c r="BV341" s="3"/>
    </row>
    <row r="342" ht="12.75">
      <c r="BV342" s="3"/>
    </row>
    <row r="343" ht="12.75">
      <c r="BV343" s="3"/>
    </row>
    <row r="344" ht="12.75">
      <c r="BV344" s="3"/>
    </row>
    <row r="345" ht="12.75">
      <c r="BV345" s="3"/>
    </row>
  </sheetData>
  <sheetProtection/>
  <protectedRanges>
    <protectedRange password="C71F" sqref="N7:Z7 D9:Z38 N8:AN8" name="Intervalo1_3"/>
    <protectedRange password="C71F" sqref="A130:B137 A146:B152" name="Intervalo1_5"/>
    <protectedRange password="C71F" sqref="C139:X139" name="Intervalo1"/>
    <protectedRange password="C71F" sqref="D7:M8" name="Intervalo1_3_1"/>
    <protectedRange password="C71F" sqref="A114:B121" name="Intervalo1_2_1"/>
  </protectedRanges>
  <mergeCells count="1286">
    <mergeCell ref="AE131:BO131"/>
    <mergeCell ref="AE132:BO132"/>
    <mergeCell ref="AE133:BO133"/>
    <mergeCell ref="AE126:BO126"/>
    <mergeCell ref="AE127:BO127"/>
    <mergeCell ref="AE128:BO128"/>
    <mergeCell ref="AE129:BO129"/>
    <mergeCell ref="AE142:BO142"/>
    <mergeCell ref="AE138:BO138"/>
    <mergeCell ref="AE139:BO139"/>
    <mergeCell ref="AE140:BO140"/>
    <mergeCell ref="AE141:BO141"/>
    <mergeCell ref="AE134:BO134"/>
    <mergeCell ref="AE135:BO135"/>
    <mergeCell ref="AE136:BO136"/>
    <mergeCell ref="AE137:BO137"/>
    <mergeCell ref="AE116:BO116"/>
    <mergeCell ref="AE117:BO117"/>
    <mergeCell ref="AS1:BN1"/>
    <mergeCell ref="A2:C2"/>
    <mergeCell ref="K2:AL2"/>
    <mergeCell ref="AS2:BN2"/>
    <mergeCell ref="K3:N3"/>
    <mergeCell ref="AK5:AM5"/>
    <mergeCell ref="AE122:BO122"/>
    <mergeCell ref="AE123:BO123"/>
    <mergeCell ref="AE124:BO124"/>
    <mergeCell ref="AE125:BO125"/>
    <mergeCell ref="AE118:BO118"/>
    <mergeCell ref="AE119:BO119"/>
    <mergeCell ref="AE120:BO120"/>
    <mergeCell ref="AE121:BO121"/>
    <mergeCell ref="AE130:BO130"/>
    <mergeCell ref="A7:A8"/>
    <mergeCell ref="B7:B8"/>
    <mergeCell ref="C7:C8"/>
    <mergeCell ref="BO7:BO8"/>
    <mergeCell ref="A57:C57"/>
    <mergeCell ref="K57:AL57"/>
    <mergeCell ref="AS57:BN57"/>
    <mergeCell ref="A1:C1"/>
    <mergeCell ref="K1:AL1"/>
    <mergeCell ref="A3:C3"/>
    <mergeCell ref="H3:J3"/>
    <mergeCell ref="A4:C5"/>
    <mergeCell ref="H5:I5"/>
    <mergeCell ref="Z3:AN3"/>
    <mergeCell ref="Q5:T5"/>
    <mergeCell ref="AE114:BO114"/>
    <mergeCell ref="AE115:BO115"/>
    <mergeCell ref="A63:A66"/>
    <mergeCell ref="B63:B66"/>
    <mergeCell ref="C63:C66"/>
    <mergeCell ref="D63:AS63"/>
    <mergeCell ref="V65:X65"/>
    <mergeCell ref="Y65:AA65"/>
    <mergeCell ref="AB65:AD65"/>
    <mergeCell ref="AE65:AG65"/>
    <mergeCell ref="AH65:AJ65"/>
    <mergeCell ref="AK65:AM65"/>
    <mergeCell ref="A58:C58"/>
    <mergeCell ref="K58:AL58"/>
    <mergeCell ref="AS58:BN58"/>
    <mergeCell ref="A59:C59"/>
    <mergeCell ref="A60:C61"/>
    <mergeCell ref="H61:I61"/>
    <mergeCell ref="AK61:AM61"/>
    <mergeCell ref="W61:AJ61"/>
    <mergeCell ref="Y66:AA66"/>
    <mergeCell ref="D66:F66"/>
    <mergeCell ref="G66:I66"/>
    <mergeCell ref="J66:L66"/>
    <mergeCell ref="M66:O66"/>
    <mergeCell ref="P66:R66"/>
    <mergeCell ref="S66:U66"/>
    <mergeCell ref="AN65:AP65"/>
    <mergeCell ref="AQ65:AS65"/>
    <mergeCell ref="AZ65:BC66"/>
    <mergeCell ref="BF65:BO66"/>
    <mergeCell ref="AN66:AP66"/>
    <mergeCell ref="AQ66:AS66"/>
    <mergeCell ref="AT63:AT66"/>
    <mergeCell ref="AV63:AV66"/>
    <mergeCell ref="AW63:AW66"/>
    <mergeCell ref="AY63:AY66"/>
    <mergeCell ref="AZ63:BC64"/>
    <mergeCell ref="BD63:BE66"/>
    <mergeCell ref="BF63:BO64"/>
    <mergeCell ref="D64:AS64"/>
    <mergeCell ref="D65:F65"/>
    <mergeCell ref="G65:I65"/>
    <mergeCell ref="J65:L65"/>
    <mergeCell ref="M65:O65"/>
    <mergeCell ref="P65:R65"/>
    <mergeCell ref="S65:U65"/>
    <mergeCell ref="AT69:AV69"/>
    <mergeCell ref="AW69:AY69"/>
    <mergeCell ref="AW68:AY68"/>
    <mergeCell ref="AW71:AY71"/>
    <mergeCell ref="AW70:AY70"/>
    <mergeCell ref="AZ70:BC70"/>
    <mergeCell ref="AT71:AV71"/>
    <mergeCell ref="BF68:BO68"/>
    <mergeCell ref="BF67:BO67"/>
    <mergeCell ref="BD67:BE67"/>
    <mergeCell ref="BF70:BO70"/>
    <mergeCell ref="AQ68:AS68"/>
    <mergeCell ref="AT68:AV68"/>
    <mergeCell ref="AZ69:BC69"/>
    <mergeCell ref="BD69:BE69"/>
    <mergeCell ref="BF69:BO69"/>
    <mergeCell ref="AQ69:AS69"/>
    <mergeCell ref="AQ67:AS67"/>
    <mergeCell ref="AT67:AV67"/>
    <mergeCell ref="AW67:AY67"/>
    <mergeCell ref="AZ67:BC67"/>
    <mergeCell ref="AZ68:BC68"/>
    <mergeCell ref="BD68:BE68"/>
    <mergeCell ref="AT72:AV72"/>
    <mergeCell ref="AZ73:BC73"/>
    <mergeCell ref="BD73:BE73"/>
    <mergeCell ref="BF73:BO73"/>
    <mergeCell ref="AQ73:AS73"/>
    <mergeCell ref="AT73:AV73"/>
    <mergeCell ref="AW73:AY73"/>
    <mergeCell ref="AW72:AY72"/>
    <mergeCell ref="BD70:BE70"/>
    <mergeCell ref="AZ72:BC72"/>
    <mergeCell ref="BD72:BE72"/>
    <mergeCell ref="BF72:BO72"/>
    <mergeCell ref="AQ70:AS70"/>
    <mergeCell ref="AT70:AV70"/>
    <mergeCell ref="AZ71:BC71"/>
    <mergeCell ref="BD71:BE71"/>
    <mergeCell ref="BF71:BO71"/>
    <mergeCell ref="AQ71:AS71"/>
    <mergeCell ref="BF78:BO78"/>
    <mergeCell ref="AQ76:AS76"/>
    <mergeCell ref="AT76:AV76"/>
    <mergeCell ref="AZ77:BC77"/>
    <mergeCell ref="BD77:BE77"/>
    <mergeCell ref="BF77:BO77"/>
    <mergeCell ref="AQ77:AS77"/>
    <mergeCell ref="AT77:AV77"/>
    <mergeCell ref="AW77:AY77"/>
    <mergeCell ref="AW76:AY76"/>
    <mergeCell ref="BF76:BO76"/>
    <mergeCell ref="AQ74:AS74"/>
    <mergeCell ref="AT74:AV74"/>
    <mergeCell ref="AZ75:BC75"/>
    <mergeCell ref="BD75:BE75"/>
    <mergeCell ref="BF75:BO75"/>
    <mergeCell ref="AQ75:AS75"/>
    <mergeCell ref="AT75:AV75"/>
    <mergeCell ref="AW75:AY75"/>
    <mergeCell ref="AW74:AY74"/>
    <mergeCell ref="AZ74:BC74"/>
    <mergeCell ref="BD74:BE74"/>
    <mergeCell ref="AZ76:BC76"/>
    <mergeCell ref="BD76:BE76"/>
    <mergeCell ref="BF74:BO74"/>
    <mergeCell ref="R61:T61"/>
    <mergeCell ref="AB66:AD66"/>
    <mergeCell ref="AE66:AG66"/>
    <mergeCell ref="AH66:AJ66"/>
    <mergeCell ref="AK66:AM66"/>
    <mergeCell ref="P67:R67"/>
    <mergeCell ref="S67:U67"/>
    <mergeCell ref="V67:X67"/>
    <mergeCell ref="V66:X66"/>
    <mergeCell ref="BF82:BO82"/>
    <mergeCell ref="AD210:BJ210"/>
    <mergeCell ref="AZ5:BB5"/>
    <mergeCell ref="BJ3:BL3"/>
    <mergeCell ref="AG161:BN161"/>
    <mergeCell ref="AG157:BN157"/>
    <mergeCell ref="AG158:BN158"/>
    <mergeCell ref="AO152:AU152"/>
    <mergeCell ref="AW82:AY82"/>
    <mergeCell ref="AZ82:BC82"/>
    <mergeCell ref="BF80:BO80"/>
    <mergeCell ref="AZ81:BC81"/>
    <mergeCell ref="BD81:BE81"/>
    <mergeCell ref="BF81:BO81"/>
    <mergeCell ref="AQ80:AS80"/>
    <mergeCell ref="AT80:AV80"/>
    <mergeCell ref="AQ81:AS81"/>
    <mergeCell ref="AT81:AV81"/>
    <mergeCell ref="BD78:BE78"/>
    <mergeCell ref="AW80:AY80"/>
    <mergeCell ref="AZ80:BC80"/>
    <mergeCell ref="BD80:BE80"/>
    <mergeCell ref="AW81:AY81"/>
    <mergeCell ref="Y67:AA67"/>
    <mergeCell ref="D67:F67"/>
    <mergeCell ref="G67:I67"/>
    <mergeCell ref="J67:L67"/>
    <mergeCell ref="M67:O67"/>
    <mergeCell ref="AZ83:BC83"/>
    <mergeCell ref="D73:F73"/>
    <mergeCell ref="G73:I73"/>
    <mergeCell ref="J73:L73"/>
    <mergeCell ref="M73:O73"/>
    <mergeCell ref="AB67:AD67"/>
    <mergeCell ref="AE67:AG67"/>
    <mergeCell ref="AH67:AJ67"/>
    <mergeCell ref="AK67:AM67"/>
    <mergeCell ref="AN72:AP72"/>
    <mergeCell ref="AB73:AD73"/>
    <mergeCell ref="AB72:AD72"/>
    <mergeCell ref="AE72:AG72"/>
    <mergeCell ref="AH72:AJ72"/>
    <mergeCell ref="AB71:AD71"/>
    <mergeCell ref="AN67:AP67"/>
    <mergeCell ref="AQ82:AS82"/>
    <mergeCell ref="AT82:AV82"/>
    <mergeCell ref="AQ79:AS79"/>
    <mergeCell ref="AT79:AV79"/>
    <mergeCell ref="AW79:AY79"/>
    <mergeCell ref="AQ78:AS78"/>
    <mergeCell ref="AT78:AV78"/>
    <mergeCell ref="AZ79:BC79"/>
    <mergeCell ref="AW78:AY78"/>
    <mergeCell ref="AZ78:BC78"/>
    <mergeCell ref="AQ72:AS72"/>
    <mergeCell ref="BD84:BE84"/>
    <mergeCell ref="BF84:BO84"/>
    <mergeCell ref="AQ84:AS84"/>
    <mergeCell ref="AT84:AV84"/>
    <mergeCell ref="D72:F72"/>
    <mergeCell ref="G72:I72"/>
    <mergeCell ref="J72:L72"/>
    <mergeCell ref="M72:O72"/>
    <mergeCell ref="D84:F84"/>
    <mergeCell ref="G84:I84"/>
    <mergeCell ref="P73:R73"/>
    <mergeCell ref="S73:U73"/>
    <mergeCell ref="V73:X73"/>
    <mergeCell ref="Y73:AA73"/>
    <mergeCell ref="AK72:AM72"/>
    <mergeCell ref="P72:R72"/>
    <mergeCell ref="S72:U72"/>
    <mergeCell ref="V72:X72"/>
    <mergeCell ref="Y72:AA72"/>
    <mergeCell ref="BD83:BE83"/>
    <mergeCell ref="BF83:BO83"/>
    <mergeCell ref="AE73:AG73"/>
    <mergeCell ref="AH73:AJ73"/>
    <mergeCell ref="AK73:AM73"/>
    <mergeCell ref="AN73:AP73"/>
    <mergeCell ref="AQ83:AS83"/>
    <mergeCell ref="AT83:AV83"/>
    <mergeCell ref="AW83:AY83"/>
    <mergeCell ref="AH83:AJ83"/>
    <mergeCell ref="BD82:BE82"/>
    <mergeCell ref="BF79:BO79"/>
    <mergeCell ref="BD79:BE79"/>
    <mergeCell ref="M70:O70"/>
    <mergeCell ref="AE71:AG71"/>
    <mergeCell ref="AH71:AJ71"/>
    <mergeCell ref="AK71:AM71"/>
    <mergeCell ref="P71:R71"/>
    <mergeCell ref="S71:U71"/>
    <mergeCell ref="V71:X71"/>
    <mergeCell ref="Y71:AA71"/>
    <mergeCell ref="D81:F81"/>
    <mergeCell ref="G81:I81"/>
    <mergeCell ref="J81:L81"/>
    <mergeCell ref="M81:O81"/>
    <mergeCell ref="P81:R81"/>
    <mergeCell ref="S81:U81"/>
    <mergeCell ref="P74:R74"/>
    <mergeCell ref="S74:U74"/>
    <mergeCell ref="V74:X74"/>
    <mergeCell ref="Y74:AA74"/>
    <mergeCell ref="D74:F74"/>
    <mergeCell ref="G74:I74"/>
    <mergeCell ref="J74:L74"/>
    <mergeCell ref="M74:O74"/>
    <mergeCell ref="D80:F80"/>
    <mergeCell ref="G80:I80"/>
    <mergeCell ref="J80:L80"/>
    <mergeCell ref="M80:O80"/>
    <mergeCell ref="P80:R80"/>
    <mergeCell ref="S80:U80"/>
    <mergeCell ref="V80:X80"/>
    <mergeCell ref="V81:X81"/>
    <mergeCell ref="Y81:AA81"/>
    <mergeCell ref="BF86:BO86"/>
    <mergeCell ref="AB68:AD68"/>
    <mergeCell ref="AE68:AG68"/>
    <mergeCell ref="AH68:AJ68"/>
    <mergeCell ref="AK68:AM68"/>
    <mergeCell ref="AB85:AD85"/>
    <mergeCell ref="AE85:AG85"/>
    <mergeCell ref="AN68:AP68"/>
    <mergeCell ref="D69:F69"/>
    <mergeCell ref="G69:I69"/>
    <mergeCell ref="J69:L69"/>
    <mergeCell ref="M69:O69"/>
    <mergeCell ref="P69:R69"/>
    <mergeCell ref="S69:U69"/>
    <mergeCell ref="V69:X69"/>
    <mergeCell ref="P68:R68"/>
    <mergeCell ref="S68:U68"/>
    <mergeCell ref="Y69:AA69"/>
    <mergeCell ref="AB69:AD69"/>
    <mergeCell ref="AE69:AG69"/>
    <mergeCell ref="AH69:AJ69"/>
    <mergeCell ref="AQ86:AS86"/>
    <mergeCell ref="AT86:AV86"/>
    <mergeCell ref="AH85:AJ85"/>
    <mergeCell ref="AK85:AM85"/>
    <mergeCell ref="AN83:AP83"/>
    <mergeCell ref="AB84:AD84"/>
    <mergeCell ref="AZ85:BC85"/>
    <mergeCell ref="BD85:BE85"/>
    <mergeCell ref="BF85:BO85"/>
    <mergeCell ref="AK69:AM69"/>
    <mergeCell ref="J70:L70"/>
    <mergeCell ref="V68:X68"/>
    <mergeCell ref="Y68:AA68"/>
    <mergeCell ref="D68:F68"/>
    <mergeCell ref="G68:I68"/>
    <mergeCell ref="J68:L68"/>
    <mergeCell ref="M68:O68"/>
    <mergeCell ref="AW86:AY86"/>
    <mergeCell ref="AZ86:BC86"/>
    <mergeCell ref="AN69:AP69"/>
    <mergeCell ref="AK70:AM70"/>
    <mergeCell ref="AN70:AP70"/>
    <mergeCell ref="AN71:AP71"/>
    <mergeCell ref="AW84:AY84"/>
    <mergeCell ref="AZ84:BC84"/>
    <mergeCell ref="AT85:AV85"/>
    <mergeCell ref="AW85:AY85"/>
    <mergeCell ref="S70:U70"/>
    <mergeCell ref="V70:X70"/>
    <mergeCell ref="Y70:AA70"/>
    <mergeCell ref="AB70:AD70"/>
    <mergeCell ref="AE70:AG70"/>
    <mergeCell ref="AH70:AJ70"/>
    <mergeCell ref="AB83:AD83"/>
    <mergeCell ref="AE83:AG83"/>
    <mergeCell ref="D71:F71"/>
    <mergeCell ref="G71:I71"/>
    <mergeCell ref="J71:L71"/>
    <mergeCell ref="M71:O71"/>
    <mergeCell ref="P70:R70"/>
    <mergeCell ref="AQ85:AS85"/>
    <mergeCell ref="D70:F70"/>
    <mergeCell ref="G70:I70"/>
    <mergeCell ref="D93:F93"/>
    <mergeCell ref="G93:I93"/>
    <mergeCell ref="J93:L93"/>
    <mergeCell ref="M93:O93"/>
    <mergeCell ref="P93:R93"/>
    <mergeCell ref="AT88:AV88"/>
    <mergeCell ref="AH91:AJ91"/>
    <mergeCell ref="AN90:AP90"/>
    <mergeCell ref="AB90:AD90"/>
    <mergeCell ref="D92:F92"/>
    <mergeCell ref="G92:I92"/>
    <mergeCell ref="J92:L92"/>
    <mergeCell ref="M92:O92"/>
    <mergeCell ref="J88:L88"/>
    <mergeCell ref="M88:O88"/>
    <mergeCell ref="AK89:AM89"/>
    <mergeCell ref="AN89:AP89"/>
    <mergeCell ref="BF88:BO88"/>
    <mergeCell ref="AQ88:AS88"/>
    <mergeCell ref="S93:U93"/>
    <mergeCell ref="V93:X93"/>
    <mergeCell ref="Y93:AA93"/>
    <mergeCell ref="AB93:AD93"/>
    <mergeCell ref="AB92:AD92"/>
    <mergeCell ref="AZ88:BC88"/>
    <mergeCell ref="BD88:BE88"/>
    <mergeCell ref="AT89:AV89"/>
    <mergeCell ref="AE93:AG93"/>
    <mergeCell ref="AH93:AJ93"/>
    <mergeCell ref="AK93:AM93"/>
    <mergeCell ref="AN93:AP93"/>
    <mergeCell ref="AQ87:AS87"/>
    <mergeCell ref="AT87:AV87"/>
    <mergeCell ref="AQ90:AS90"/>
    <mergeCell ref="AT90:AV90"/>
    <mergeCell ref="AT91:AV91"/>
    <mergeCell ref="AH87:AJ87"/>
    <mergeCell ref="AW87:AY87"/>
    <mergeCell ref="S89:U89"/>
    <mergeCell ref="V89:X89"/>
    <mergeCell ref="BF91:BO91"/>
    <mergeCell ref="BF87:BO87"/>
    <mergeCell ref="S88:U88"/>
    <mergeCell ref="AH89:AJ89"/>
    <mergeCell ref="AW92:AY92"/>
    <mergeCell ref="AZ92:BC92"/>
    <mergeCell ref="BD92:BE92"/>
    <mergeCell ref="BD90:BE90"/>
    <mergeCell ref="AT92:AV92"/>
    <mergeCell ref="AN85:AP85"/>
    <mergeCell ref="AW91:AY91"/>
    <mergeCell ref="AN86:AP86"/>
    <mergeCell ref="AW90:AY90"/>
    <mergeCell ref="V86:X86"/>
    <mergeCell ref="Y86:AA86"/>
    <mergeCell ref="AB86:AD86"/>
    <mergeCell ref="AE86:AG86"/>
    <mergeCell ref="AH86:AJ86"/>
    <mergeCell ref="AK86:AM86"/>
    <mergeCell ref="D87:F87"/>
    <mergeCell ref="G87:I87"/>
    <mergeCell ref="J87:L87"/>
    <mergeCell ref="M87:O87"/>
    <mergeCell ref="P86:R86"/>
    <mergeCell ref="S86:U86"/>
    <mergeCell ref="D86:F86"/>
    <mergeCell ref="D91:F91"/>
    <mergeCell ref="G91:I91"/>
    <mergeCell ref="J91:L91"/>
    <mergeCell ref="M91:O91"/>
    <mergeCell ref="AK91:AM91"/>
    <mergeCell ref="AN91:AP91"/>
    <mergeCell ref="P91:R91"/>
    <mergeCell ref="S91:U91"/>
    <mergeCell ref="V91:X91"/>
    <mergeCell ref="Y91:AA91"/>
    <mergeCell ref="AB91:AD91"/>
    <mergeCell ref="AE91:AG91"/>
    <mergeCell ref="AE90:AG90"/>
    <mergeCell ref="D88:F88"/>
    <mergeCell ref="G88:I88"/>
    <mergeCell ref="Y85:AA85"/>
    <mergeCell ref="AQ91:AS91"/>
    <mergeCell ref="Y84:AA84"/>
    <mergeCell ref="D85:F85"/>
    <mergeCell ref="G85:I85"/>
    <mergeCell ref="J85:L85"/>
    <mergeCell ref="M85:O85"/>
    <mergeCell ref="P85:R85"/>
    <mergeCell ref="S85:U85"/>
    <mergeCell ref="V85:X85"/>
    <mergeCell ref="AK87:AM87"/>
    <mergeCell ref="AH88:AJ88"/>
    <mergeCell ref="P89:R89"/>
    <mergeCell ref="AQ89:AS89"/>
    <mergeCell ref="D89:F89"/>
    <mergeCell ref="G89:I89"/>
    <mergeCell ref="J89:L89"/>
    <mergeCell ref="M89:O89"/>
    <mergeCell ref="P90:R90"/>
    <mergeCell ref="S90:U90"/>
    <mergeCell ref="V90:X90"/>
    <mergeCell ref="Y90:AA90"/>
    <mergeCell ref="D90:F90"/>
    <mergeCell ref="G90:I90"/>
    <mergeCell ref="J90:L90"/>
    <mergeCell ref="M90:O90"/>
    <mergeCell ref="AB87:AD87"/>
    <mergeCell ref="AE87:AG87"/>
    <mergeCell ref="Y88:AA88"/>
    <mergeCell ref="AB88:AD88"/>
    <mergeCell ref="AE88:AG88"/>
    <mergeCell ref="AN88:AP88"/>
    <mergeCell ref="BD93:BE93"/>
    <mergeCell ref="G86:I86"/>
    <mergeCell ref="J86:L86"/>
    <mergeCell ref="M86:O86"/>
    <mergeCell ref="P87:R87"/>
    <mergeCell ref="S87:U87"/>
    <mergeCell ref="V87:X87"/>
    <mergeCell ref="Y87:AA87"/>
    <mergeCell ref="AN87:AP87"/>
    <mergeCell ref="AE92:AG92"/>
    <mergeCell ref="AH92:AJ92"/>
    <mergeCell ref="AK92:AM92"/>
    <mergeCell ref="AN92:AP92"/>
    <mergeCell ref="AH90:AJ90"/>
    <mergeCell ref="AK90:AM90"/>
    <mergeCell ref="AZ87:BC87"/>
    <mergeCell ref="Y89:AA89"/>
    <mergeCell ref="AB89:AD89"/>
    <mergeCell ref="AE89:AG89"/>
    <mergeCell ref="BD87:BE87"/>
    <mergeCell ref="P92:R92"/>
    <mergeCell ref="S92:U92"/>
    <mergeCell ref="V92:X92"/>
    <mergeCell ref="Y92:AA92"/>
    <mergeCell ref="P88:R88"/>
    <mergeCell ref="AZ90:BC90"/>
    <mergeCell ref="AZ89:BC89"/>
    <mergeCell ref="AW88:AY88"/>
    <mergeCell ref="AW89:AY89"/>
    <mergeCell ref="BD86:BE86"/>
    <mergeCell ref="D94:F94"/>
    <mergeCell ref="G94:I94"/>
    <mergeCell ref="V83:X83"/>
    <mergeCell ref="D83:F83"/>
    <mergeCell ref="AQ93:AS93"/>
    <mergeCell ref="V94:X94"/>
    <mergeCell ref="Y94:AA94"/>
    <mergeCell ref="BF93:BO93"/>
    <mergeCell ref="P82:R82"/>
    <mergeCell ref="S82:U82"/>
    <mergeCell ref="V82:X82"/>
    <mergeCell ref="Y82:AA82"/>
    <mergeCell ref="AK82:AM82"/>
    <mergeCell ref="AN82:AP82"/>
    <mergeCell ref="AK83:AM83"/>
    <mergeCell ref="AT93:AV93"/>
    <mergeCell ref="AW93:AY93"/>
    <mergeCell ref="G83:I83"/>
    <mergeCell ref="J83:L83"/>
    <mergeCell ref="M83:O83"/>
    <mergeCell ref="P83:R83"/>
    <mergeCell ref="S83:U83"/>
    <mergeCell ref="J84:L84"/>
    <mergeCell ref="M84:O84"/>
    <mergeCell ref="P84:R84"/>
    <mergeCell ref="BF92:BO92"/>
    <mergeCell ref="AE84:AG84"/>
    <mergeCell ref="AH84:AJ84"/>
    <mergeCell ref="AK84:AM84"/>
    <mergeCell ref="AN84:AP84"/>
    <mergeCell ref="S84:U84"/>
    <mergeCell ref="V84:X84"/>
    <mergeCell ref="G78:I78"/>
    <mergeCell ref="J78:L78"/>
    <mergeCell ref="M78:O78"/>
    <mergeCell ref="AQ96:AS96"/>
    <mergeCell ref="AT96:AV96"/>
    <mergeCell ref="AK78:AM78"/>
    <mergeCell ref="AN78:AP78"/>
    <mergeCell ref="S96:U96"/>
    <mergeCell ref="V96:X96"/>
    <mergeCell ref="AZ95:BC95"/>
    <mergeCell ref="BD95:BE95"/>
    <mergeCell ref="Y80:AA80"/>
    <mergeCell ref="AB80:AD80"/>
    <mergeCell ref="AE80:AG80"/>
    <mergeCell ref="AH80:AJ80"/>
    <mergeCell ref="AB81:AD81"/>
    <mergeCell ref="AE81:AG81"/>
    <mergeCell ref="AH81:AJ81"/>
    <mergeCell ref="AW94:AY94"/>
    <mergeCell ref="AK80:AM80"/>
    <mergeCell ref="AN80:AP80"/>
    <mergeCell ref="AK94:AM94"/>
    <mergeCell ref="AT94:AV94"/>
    <mergeCell ref="AK81:AM81"/>
    <mergeCell ref="AN81:AP81"/>
    <mergeCell ref="AB82:AD82"/>
    <mergeCell ref="AE82:AG82"/>
    <mergeCell ref="AH82:AJ82"/>
    <mergeCell ref="Y83:AA83"/>
    <mergeCell ref="P94:R94"/>
    <mergeCell ref="S94:U94"/>
    <mergeCell ref="AZ93:BC93"/>
    <mergeCell ref="BF95:BO95"/>
    <mergeCell ref="P78:R78"/>
    <mergeCell ref="S78:U78"/>
    <mergeCell ref="V78:X78"/>
    <mergeCell ref="Y78:AA78"/>
    <mergeCell ref="AT95:AV95"/>
    <mergeCell ref="AW95:AY95"/>
    <mergeCell ref="AE79:AG79"/>
    <mergeCell ref="D79:F79"/>
    <mergeCell ref="G79:I79"/>
    <mergeCell ref="J79:L79"/>
    <mergeCell ref="AQ95:AS95"/>
    <mergeCell ref="M79:O79"/>
    <mergeCell ref="P79:R79"/>
    <mergeCell ref="S79:U79"/>
    <mergeCell ref="V79:X79"/>
    <mergeCell ref="Y79:AA79"/>
    <mergeCell ref="AB79:AD79"/>
    <mergeCell ref="AH79:AJ79"/>
    <mergeCell ref="AK79:AM79"/>
    <mergeCell ref="D95:F95"/>
    <mergeCell ref="G95:I95"/>
    <mergeCell ref="J95:L95"/>
    <mergeCell ref="M95:O95"/>
    <mergeCell ref="P95:R95"/>
    <mergeCell ref="S95:U95"/>
    <mergeCell ref="D82:F82"/>
    <mergeCell ref="G82:I82"/>
    <mergeCell ref="J82:L82"/>
    <mergeCell ref="M82:O82"/>
    <mergeCell ref="AQ94:AS94"/>
    <mergeCell ref="D78:F78"/>
    <mergeCell ref="D75:F75"/>
    <mergeCell ref="G75:I75"/>
    <mergeCell ref="J75:L75"/>
    <mergeCell ref="M75:O75"/>
    <mergeCell ref="Y76:AA76"/>
    <mergeCell ref="AB76:AD76"/>
    <mergeCell ref="AZ97:BC97"/>
    <mergeCell ref="BD97:BE97"/>
    <mergeCell ref="BF97:BO97"/>
    <mergeCell ref="P75:R75"/>
    <mergeCell ref="S75:U75"/>
    <mergeCell ref="V75:X75"/>
    <mergeCell ref="Y75:AA75"/>
    <mergeCell ref="AB75:AD75"/>
    <mergeCell ref="AE75:AG75"/>
    <mergeCell ref="AH75:AJ75"/>
    <mergeCell ref="AW97:AY97"/>
    <mergeCell ref="D76:F76"/>
    <mergeCell ref="G76:I76"/>
    <mergeCell ref="J76:L76"/>
    <mergeCell ref="M76:O76"/>
    <mergeCell ref="P76:R76"/>
    <mergeCell ref="S76:U76"/>
    <mergeCell ref="V76:X76"/>
    <mergeCell ref="AK77:AM77"/>
    <mergeCell ref="AZ96:BC96"/>
    <mergeCell ref="BD96:BE96"/>
    <mergeCell ref="BF96:BO96"/>
    <mergeCell ref="P77:R77"/>
    <mergeCell ref="S77:U77"/>
    <mergeCell ref="V77:X77"/>
    <mergeCell ref="Y77:AA77"/>
    <mergeCell ref="D77:F77"/>
    <mergeCell ref="G77:I77"/>
    <mergeCell ref="J77:L77"/>
    <mergeCell ref="M77:O77"/>
    <mergeCell ref="AQ97:AS97"/>
    <mergeCell ref="AT97:AV97"/>
    <mergeCell ref="P97:R97"/>
    <mergeCell ref="D97:F97"/>
    <mergeCell ref="G97:I97"/>
    <mergeCell ref="J97:L97"/>
    <mergeCell ref="AW96:AY96"/>
    <mergeCell ref="M97:O97"/>
    <mergeCell ref="AB98:AD98"/>
    <mergeCell ref="AE98:AG98"/>
    <mergeCell ref="AH98:AJ98"/>
    <mergeCell ref="AK98:AM98"/>
    <mergeCell ref="D98:F98"/>
    <mergeCell ref="G98:I98"/>
    <mergeCell ref="J98:L98"/>
    <mergeCell ref="AQ98:AS98"/>
    <mergeCell ref="AT98:AV98"/>
    <mergeCell ref="AE96:AG96"/>
    <mergeCell ref="AH96:AJ96"/>
    <mergeCell ref="AN94:AP94"/>
    <mergeCell ref="AB96:AD96"/>
    <mergeCell ref="P96:R96"/>
    <mergeCell ref="AB77:AD77"/>
    <mergeCell ref="AE77:AG77"/>
    <mergeCell ref="AH77:AJ77"/>
    <mergeCell ref="AB78:AD78"/>
    <mergeCell ref="AE78:AG78"/>
    <mergeCell ref="AH78:AJ78"/>
    <mergeCell ref="BF100:BO100"/>
    <mergeCell ref="BD103:BE103"/>
    <mergeCell ref="AB99:AD99"/>
    <mergeCell ref="S99:U99"/>
    <mergeCell ref="V99:X99"/>
    <mergeCell ref="AB74:AD74"/>
    <mergeCell ref="AE74:AG74"/>
    <mergeCell ref="AH74:AJ74"/>
    <mergeCell ref="AW98:AY98"/>
    <mergeCell ref="AK74:AM74"/>
    <mergeCell ref="AN74:AP74"/>
    <mergeCell ref="AK75:AM75"/>
    <mergeCell ref="AN75:AP75"/>
    <mergeCell ref="AK76:AM76"/>
    <mergeCell ref="AN76:AP76"/>
    <mergeCell ref="AE76:AG76"/>
    <mergeCell ref="AH76:AJ76"/>
    <mergeCell ref="AN77:AP77"/>
    <mergeCell ref="BD98:BE98"/>
    <mergeCell ref="BF98:BO98"/>
    <mergeCell ref="AN79:AP79"/>
    <mergeCell ref="AZ94:BC94"/>
    <mergeCell ref="BD94:BE94"/>
    <mergeCell ref="BF94:BO94"/>
    <mergeCell ref="AQ92:AS92"/>
    <mergeCell ref="BF90:BO90"/>
    <mergeCell ref="BD89:BE89"/>
    <mergeCell ref="BF89:BO89"/>
    <mergeCell ref="AK88:AM88"/>
    <mergeCell ref="AZ91:BC91"/>
    <mergeCell ref="BD91:BE91"/>
    <mergeCell ref="V88:X88"/>
    <mergeCell ref="D99:F99"/>
    <mergeCell ref="G99:I99"/>
    <mergeCell ref="J99:L99"/>
    <mergeCell ref="M99:O99"/>
    <mergeCell ref="P100:R100"/>
    <mergeCell ref="S100:U100"/>
    <mergeCell ref="V100:X100"/>
    <mergeCell ref="Y100:AA100"/>
    <mergeCell ref="AK100:AM100"/>
    <mergeCell ref="AE103:AG103"/>
    <mergeCell ref="AZ100:BC100"/>
    <mergeCell ref="D101:F101"/>
    <mergeCell ref="BF99:BO99"/>
    <mergeCell ref="P104:R104"/>
    <mergeCell ref="S104:U104"/>
    <mergeCell ref="V104:X104"/>
    <mergeCell ref="Y104:AA104"/>
    <mergeCell ref="AB104:AD104"/>
    <mergeCell ref="AE104:AG104"/>
    <mergeCell ref="AH104:AJ104"/>
    <mergeCell ref="AQ99:AS99"/>
    <mergeCell ref="AK104:AM104"/>
    <mergeCell ref="AN104:AP104"/>
    <mergeCell ref="AQ100:AS100"/>
    <mergeCell ref="AT100:AV100"/>
    <mergeCell ref="AN103:AP103"/>
    <mergeCell ref="AW100:AY100"/>
    <mergeCell ref="AN102:AP102"/>
    <mergeCell ref="AT102:AV102"/>
    <mergeCell ref="AT103:AV103"/>
    <mergeCell ref="AW103:AY103"/>
    <mergeCell ref="BD100:BE100"/>
    <mergeCell ref="D102:F102"/>
    <mergeCell ref="D100:F100"/>
    <mergeCell ref="G100:I100"/>
    <mergeCell ref="J100:L100"/>
    <mergeCell ref="G102:I102"/>
    <mergeCell ref="J102:L102"/>
    <mergeCell ref="M102:O102"/>
    <mergeCell ref="BF101:BO101"/>
    <mergeCell ref="S101:U101"/>
    <mergeCell ref="V101:X101"/>
    <mergeCell ref="Y101:AA101"/>
    <mergeCell ref="BF102:BO102"/>
    <mergeCell ref="AB100:AD100"/>
    <mergeCell ref="AZ101:BC101"/>
    <mergeCell ref="BD101:BE101"/>
    <mergeCell ref="BD102:BE102"/>
    <mergeCell ref="D104:F104"/>
    <mergeCell ref="G104:I104"/>
    <mergeCell ref="J104:L104"/>
    <mergeCell ref="M104:O104"/>
    <mergeCell ref="AB103:AD103"/>
    <mergeCell ref="P103:R103"/>
    <mergeCell ref="S103:U103"/>
    <mergeCell ref="V103:X103"/>
    <mergeCell ref="Y103:AA103"/>
    <mergeCell ref="D103:F103"/>
    <mergeCell ref="S102:U102"/>
    <mergeCell ref="AE102:AG102"/>
    <mergeCell ref="AK103:AM103"/>
    <mergeCell ref="AK102:AM102"/>
    <mergeCell ref="AW102:AY102"/>
    <mergeCell ref="AE100:AG100"/>
    <mergeCell ref="G103:I103"/>
    <mergeCell ref="J103:L103"/>
    <mergeCell ref="M103:O103"/>
    <mergeCell ref="AH103:AJ103"/>
    <mergeCell ref="P102:R102"/>
    <mergeCell ref="V102:X102"/>
    <mergeCell ref="AB102:AD102"/>
    <mergeCell ref="BD99:BE99"/>
    <mergeCell ref="G101:I101"/>
    <mergeCell ref="J101:L101"/>
    <mergeCell ref="M101:O101"/>
    <mergeCell ref="P101:R101"/>
    <mergeCell ref="M100:O100"/>
    <mergeCell ref="AZ99:BC99"/>
    <mergeCell ref="AT99:AV99"/>
    <mergeCell ref="AW99:AY99"/>
    <mergeCell ref="AH100:AJ100"/>
    <mergeCell ref="AZ103:BC103"/>
    <mergeCell ref="AH99:AJ99"/>
    <mergeCell ref="AT101:AV101"/>
    <mergeCell ref="AN101:AP101"/>
    <mergeCell ref="AQ101:AS101"/>
    <mergeCell ref="Y98:AA98"/>
    <mergeCell ref="Y99:AA99"/>
    <mergeCell ref="P99:R99"/>
    <mergeCell ref="AQ103:AS103"/>
    <mergeCell ref="S97:U97"/>
    <mergeCell ref="V97:X97"/>
    <mergeCell ref="AZ98:BC98"/>
    <mergeCell ref="M98:O98"/>
    <mergeCell ref="AZ102:BC102"/>
    <mergeCell ref="AN100:AP100"/>
    <mergeCell ref="P98:R98"/>
    <mergeCell ref="S98:U98"/>
    <mergeCell ref="V98:X98"/>
    <mergeCell ref="AQ102:AS102"/>
    <mergeCell ref="AH102:AJ102"/>
    <mergeCell ref="AW101:AY101"/>
    <mergeCell ref="AN98:AP98"/>
    <mergeCell ref="BD104:BE104"/>
    <mergeCell ref="BF104:BO104"/>
    <mergeCell ref="AQ104:AS104"/>
    <mergeCell ref="AT104:AV104"/>
    <mergeCell ref="AE95:AG95"/>
    <mergeCell ref="AH95:AJ95"/>
    <mergeCell ref="AK95:AM95"/>
    <mergeCell ref="AW104:AY104"/>
    <mergeCell ref="AN95:AP95"/>
    <mergeCell ref="AK99:AM99"/>
    <mergeCell ref="D96:F96"/>
    <mergeCell ref="G96:I96"/>
    <mergeCell ref="J96:L96"/>
    <mergeCell ref="M96:O96"/>
    <mergeCell ref="AZ104:BC104"/>
    <mergeCell ref="AN99:AP99"/>
    <mergeCell ref="AE101:AG101"/>
    <mergeCell ref="AH101:AJ101"/>
    <mergeCell ref="AK101:AM101"/>
    <mergeCell ref="AE99:AG99"/>
    <mergeCell ref="Y96:AA96"/>
    <mergeCell ref="BF103:BO103"/>
    <mergeCell ref="AK96:AM96"/>
    <mergeCell ref="AN96:AP96"/>
    <mergeCell ref="AK97:AM97"/>
    <mergeCell ref="AN97:AP97"/>
    <mergeCell ref="Y97:AA97"/>
    <mergeCell ref="AB97:AD97"/>
    <mergeCell ref="AE97:AG97"/>
    <mergeCell ref="AH97:AJ97"/>
    <mergeCell ref="AB101:AD101"/>
    <mergeCell ref="Y102:AA102"/>
    <mergeCell ref="AZ105:BC105"/>
    <mergeCell ref="BD105:BE105"/>
    <mergeCell ref="BF105:BO105"/>
    <mergeCell ref="AN110:AP110"/>
    <mergeCell ref="AW105:AY105"/>
    <mergeCell ref="AN105:AP105"/>
    <mergeCell ref="AQ110:AS110"/>
    <mergeCell ref="AT110:AV110"/>
    <mergeCell ref="AW110:AY110"/>
    <mergeCell ref="AZ110:BC110"/>
    <mergeCell ref="AH105:AJ105"/>
    <mergeCell ref="AK105:AM105"/>
    <mergeCell ref="D105:F105"/>
    <mergeCell ref="G105:I105"/>
    <mergeCell ref="J105:L105"/>
    <mergeCell ref="M105:O105"/>
    <mergeCell ref="J94:L94"/>
    <mergeCell ref="M94:O94"/>
    <mergeCell ref="P105:R105"/>
    <mergeCell ref="S105:U105"/>
    <mergeCell ref="AQ105:AS105"/>
    <mergeCell ref="AT105:AV105"/>
    <mergeCell ref="V105:X105"/>
    <mergeCell ref="Y105:AA105"/>
    <mergeCell ref="AB105:AD105"/>
    <mergeCell ref="AE105:AG105"/>
    <mergeCell ref="V95:X95"/>
    <mergeCell ref="Y95:AA95"/>
    <mergeCell ref="AB95:AD95"/>
    <mergeCell ref="AB94:AD94"/>
    <mergeCell ref="AE94:AG94"/>
    <mergeCell ref="AH94:AJ94"/>
    <mergeCell ref="AB111:AD111"/>
    <mergeCell ref="AE111:AG111"/>
    <mergeCell ref="AH111:AJ111"/>
    <mergeCell ref="AK111:AM111"/>
    <mergeCell ref="V110:X110"/>
    <mergeCell ref="Y110:AA110"/>
    <mergeCell ref="BD110:BE110"/>
    <mergeCell ref="BF110:BO110"/>
    <mergeCell ref="D111:F111"/>
    <mergeCell ref="G111:I111"/>
    <mergeCell ref="J111:L111"/>
    <mergeCell ref="M111:O111"/>
    <mergeCell ref="P111:R111"/>
    <mergeCell ref="S111:U111"/>
    <mergeCell ref="AB110:AD110"/>
    <mergeCell ref="AE110:AG110"/>
    <mergeCell ref="AH110:AJ110"/>
    <mergeCell ref="AK110:AM110"/>
    <mergeCell ref="D110:F110"/>
    <mergeCell ref="G110:I110"/>
    <mergeCell ref="J110:L110"/>
    <mergeCell ref="M110:O110"/>
    <mergeCell ref="P110:R110"/>
    <mergeCell ref="S110:U110"/>
    <mergeCell ref="BF112:BO112"/>
    <mergeCell ref="A113:B113"/>
    <mergeCell ref="C113:X113"/>
    <mergeCell ref="Y113:AD113"/>
    <mergeCell ref="AE113:BO113"/>
    <mergeCell ref="AE112:AG112"/>
    <mergeCell ref="AH112:AJ112"/>
    <mergeCell ref="AT112:AV112"/>
    <mergeCell ref="V112:X112"/>
    <mergeCell ref="Y112:AA112"/>
    <mergeCell ref="BF111:BO111"/>
    <mergeCell ref="D112:F112"/>
    <mergeCell ref="G112:I112"/>
    <mergeCell ref="J112:L112"/>
    <mergeCell ref="M112:O112"/>
    <mergeCell ref="P112:R112"/>
    <mergeCell ref="AW112:AY112"/>
    <mergeCell ref="AZ112:BC112"/>
    <mergeCell ref="BD112:BE112"/>
    <mergeCell ref="S112:U112"/>
    <mergeCell ref="AB112:AD112"/>
    <mergeCell ref="AN111:AP111"/>
    <mergeCell ref="AQ111:AS111"/>
    <mergeCell ref="AK112:AM112"/>
    <mergeCell ref="AN112:AP112"/>
    <mergeCell ref="AQ112:AS112"/>
    <mergeCell ref="AT111:AV111"/>
    <mergeCell ref="AW111:AY111"/>
    <mergeCell ref="AZ111:BC111"/>
    <mergeCell ref="BD111:BE111"/>
    <mergeCell ref="V111:X111"/>
    <mergeCell ref="Y111:AA111"/>
    <mergeCell ref="A118:B118"/>
    <mergeCell ref="C118:X118"/>
    <mergeCell ref="Y118:AD118"/>
    <mergeCell ref="A119:B119"/>
    <mergeCell ref="C119:X119"/>
    <mergeCell ref="Y119:AD119"/>
    <mergeCell ref="A116:B116"/>
    <mergeCell ref="C116:X116"/>
    <mergeCell ref="Y116:AD116"/>
    <mergeCell ref="A117:B117"/>
    <mergeCell ref="C117:X117"/>
    <mergeCell ref="Y117:AD117"/>
    <mergeCell ref="A114:B114"/>
    <mergeCell ref="C114:X114"/>
    <mergeCell ref="Y114:AD114"/>
    <mergeCell ref="A115:B115"/>
    <mergeCell ref="C115:X115"/>
    <mergeCell ref="Y115:AD115"/>
    <mergeCell ref="A124:B124"/>
    <mergeCell ref="C124:X124"/>
    <mergeCell ref="Y124:AD124"/>
    <mergeCell ref="A125:B125"/>
    <mergeCell ref="C125:X125"/>
    <mergeCell ref="Y125:AD125"/>
    <mergeCell ref="A122:B122"/>
    <mergeCell ref="C122:X122"/>
    <mergeCell ref="Y122:AD122"/>
    <mergeCell ref="A123:B123"/>
    <mergeCell ref="C123:X123"/>
    <mergeCell ref="Y123:AD123"/>
    <mergeCell ref="A120:B120"/>
    <mergeCell ref="C120:X120"/>
    <mergeCell ref="Y120:AD120"/>
    <mergeCell ref="A121:B121"/>
    <mergeCell ref="C121:X121"/>
    <mergeCell ref="Y121:AD121"/>
    <mergeCell ref="A130:B130"/>
    <mergeCell ref="C130:X130"/>
    <mergeCell ref="Y130:AD130"/>
    <mergeCell ref="A131:B131"/>
    <mergeCell ref="C131:X131"/>
    <mergeCell ref="Y131:AD131"/>
    <mergeCell ref="A128:B128"/>
    <mergeCell ref="C128:X128"/>
    <mergeCell ref="Y128:AD128"/>
    <mergeCell ref="A129:B129"/>
    <mergeCell ref="C129:X129"/>
    <mergeCell ref="Y129:AD129"/>
    <mergeCell ref="A126:B126"/>
    <mergeCell ref="C126:X126"/>
    <mergeCell ref="Y126:AD126"/>
    <mergeCell ref="A127:B127"/>
    <mergeCell ref="C127:X127"/>
    <mergeCell ref="Y127:AD127"/>
    <mergeCell ref="A136:B136"/>
    <mergeCell ref="C136:X136"/>
    <mergeCell ref="Y136:AD136"/>
    <mergeCell ref="A137:B137"/>
    <mergeCell ref="C137:X137"/>
    <mergeCell ref="Y137:AD137"/>
    <mergeCell ref="A134:B134"/>
    <mergeCell ref="C134:X134"/>
    <mergeCell ref="Y134:AD134"/>
    <mergeCell ref="A135:B135"/>
    <mergeCell ref="C135:X135"/>
    <mergeCell ref="Y135:AD135"/>
    <mergeCell ref="A132:B132"/>
    <mergeCell ref="C132:X132"/>
    <mergeCell ref="Y132:AD132"/>
    <mergeCell ref="A133:B133"/>
    <mergeCell ref="C133:X133"/>
    <mergeCell ref="Y133:AD133"/>
    <mergeCell ref="A142:B142"/>
    <mergeCell ref="C142:X142"/>
    <mergeCell ref="Y142:AD142"/>
    <mergeCell ref="A143:B143"/>
    <mergeCell ref="C143:X143"/>
    <mergeCell ref="Y143:AD143"/>
    <mergeCell ref="A140:B140"/>
    <mergeCell ref="C140:X140"/>
    <mergeCell ref="Y140:AD140"/>
    <mergeCell ref="A141:B141"/>
    <mergeCell ref="C141:X141"/>
    <mergeCell ref="Y141:AD141"/>
    <mergeCell ref="A138:B138"/>
    <mergeCell ref="C138:X138"/>
    <mergeCell ref="Y138:AD138"/>
    <mergeCell ref="A139:B139"/>
    <mergeCell ref="C139:X139"/>
    <mergeCell ref="Y139:AD139"/>
    <mergeCell ref="A148:B148"/>
    <mergeCell ref="C148:X148"/>
    <mergeCell ref="Y148:AD148"/>
    <mergeCell ref="AE148:BO148"/>
    <mergeCell ref="C152:X152"/>
    <mergeCell ref="Y152:AD152"/>
    <mergeCell ref="Y151:AD151"/>
    <mergeCell ref="C153:X153"/>
    <mergeCell ref="A146:B146"/>
    <mergeCell ref="C146:X146"/>
    <mergeCell ref="Y146:AD146"/>
    <mergeCell ref="AE146:BO146"/>
    <mergeCell ref="A147:B147"/>
    <mergeCell ref="C147:X147"/>
    <mergeCell ref="Y147:AD147"/>
    <mergeCell ref="AE147:BO147"/>
    <mergeCell ref="AE143:BO143"/>
    <mergeCell ref="A144:B144"/>
    <mergeCell ref="C144:X144"/>
    <mergeCell ref="Y144:AD144"/>
    <mergeCell ref="AE144:BO144"/>
    <mergeCell ref="A145:B145"/>
    <mergeCell ref="C145:X145"/>
    <mergeCell ref="Y145:AD145"/>
    <mergeCell ref="AE145:BO145"/>
    <mergeCell ref="A152:B152"/>
    <mergeCell ref="AB196:BL196"/>
    <mergeCell ref="A149:B149"/>
    <mergeCell ref="C149:X149"/>
    <mergeCell ref="Y149:AD149"/>
    <mergeCell ref="A150:B150"/>
    <mergeCell ref="C150:X150"/>
    <mergeCell ref="Y150:AD150"/>
    <mergeCell ref="W169:AJ169"/>
    <mergeCell ref="A151:B151"/>
    <mergeCell ref="C151:X151"/>
    <mergeCell ref="BK150:BM150"/>
    <mergeCell ref="A153:B153"/>
    <mergeCell ref="A160:B160"/>
    <mergeCell ref="C160:X160"/>
    <mergeCell ref="Y160:AD160"/>
    <mergeCell ref="AG159:BN159"/>
    <mergeCell ref="A159:B159"/>
    <mergeCell ref="C159:X159"/>
    <mergeCell ref="Y159:AD159"/>
    <mergeCell ref="A158:B158"/>
    <mergeCell ref="C158:X158"/>
    <mergeCell ref="Y158:AD158"/>
    <mergeCell ref="A156:B156"/>
    <mergeCell ref="C156:X156"/>
    <mergeCell ref="Y156:AD156"/>
    <mergeCell ref="A157:B157"/>
    <mergeCell ref="C157:X157"/>
    <mergeCell ref="Y157:AD157"/>
    <mergeCell ref="Y153:AD153"/>
    <mergeCell ref="A165:C165"/>
    <mergeCell ref="AS166:BN166"/>
    <mergeCell ref="A163:B163"/>
    <mergeCell ref="C163:X163"/>
    <mergeCell ref="Y163:AD163"/>
    <mergeCell ref="AG162:BM162"/>
    <mergeCell ref="AG163:BN163"/>
    <mergeCell ref="A164:B164"/>
    <mergeCell ref="C164:X164"/>
    <mergeCell ref="Y164:AD164"/>
    <mergeCell ref="AU164:BN164"/>
    <mergeCell ref="A161:B161"/>
    <mergeCell ref="C161:X161"/>
    <mergeCell ref="Y161:AD161"/>
    <mergeCell ref="A162:B162"/>
    <mergeCell ref="C162:X162"/>
    <mergeCell ref="Y162:AD162"/>
    <mergeCell ref="C154:X154"/>
    <mergeCell ref="Y154:AD154"/>
    <mergeCell ref="AN155:BN155"/>
    <mergeCell ref="A155:B155"/>
    <mergeCell ref="C155:X155"/>
    <mergeCell ref="Y155:AD155"/>
    <mergeCell ref="AN154:BN154"/>
    <mergeCell ref="A154:B154"/>
    <mergeCell ref="D174:G174"/>
    <mergeCell ref="H174:K174"/>
    <mergeCell ref="L174:W174"/>
    <mergeCell ref="D175:G175"/>
    <mergeCell ref="H175:K175"/>
    <mergeCell ref="L175:W175"/>
    <mergeCell ref="L171:W172"/>
    <mergeCell ref="D172:G172"/>
    <mergeCell ref="H172:K172"/>
    <mergeCell ref="D173:G173"/>
    <mergeCell ref="H173:K173"/>
    <mergeCell ref="L173:W173"/>
    <mergeCell ref="A167:C167"/>
    <mergeCell ref="A168:C169"/>
    <mergeCell ref="H169:I169"/>
    <mergeCell ref="AK169:AM169"/>
    <mergeCell ref="R169:T169"/>
    <mergeCell ref="A171:A172"/>
    <mergeCell ref="B171:B172"/>
    <mergeCell ref="C171:C172"/>
    <mergeCell ref="D171:G171"/>
    <mergeCell ref="H171:K171"/>
    <mergeCell ref="K165:AL165"/>
    <mergeCell ref="AS165:BN165"/>
    <mergeCell ref="A166:C166"/>
    <mergeCell ref="K166:AL166"/>
    <mergeCell ref="D180:G180"/>
    <mergeCell ref="H180:K180"/>
    <mergeCell ref="L180:W180"/>
    <mergeCell ref="D181:G181"/>
    <mergeCell ref="H181:K181"/>
    <mergeCell ref="L181:W181"/>
    <mergeCell ref="D178:G178"/>
    <mergeCell ref="H178:K178"/>
    <mergeCell ref="L178:W178"/>
    <mergeCell ref="D179:G179"/>
    <mergeCell ref="H179:K179"/>
    <mergeCell ref="L179:W179"/>
    <mergeCell ref="D176:G176"/>
    <mergeCell ref="H176:K176"/>
    <mergeCell ref="L176:W176"/>
    <mergeCell ref="D177:G177"/>
    <mergeCell ref="H177:K177"/>
    <mergeCell ref="L177:W177"/>
    <mergeCell ref="D186:G186"/>
    <mergeCell ref="H186:K186"/>
    <mergeCell ref="L186:W186"/>
    <mergeCell ref="D187:G187"/>
    <mergeCell ref="H187:K187"/>
    <mergeCell ref="L187:W187"/>
    <mergeCell ref="D184:G184"/>
    <mergeCell ref="H184:K184"/>
    <mergeCell ref="L184:W184"/>
    <mergeCell ref="D185:G185"/>
    <mergeCell ref="H185:K185"/>
    <mergeCell ref="L185:W185"/>
    <mergeCell ref="D182:G182"/>
    <mergeCell ref="H182:K182"/>
    <mergeCell ref="L182:W182"/>
    <mergeCell ref="D183:G183"/>
    <mergeCell ref="H183:K183"/>
    <mergeCell ref="L183:W183"/>
    <mergeCell ref="D192:G192"/>
    <mergeCell ref="H192:K192"/>
    <mergeCell ref="L192:W192"/>
    <mergeCell ref="D193:G193"/>
    <mergeCell ref="H193:K193"/>
    <mergeCell ref="L193:W193"/>
    <mergeCell ref="D190:G190"/>
    <mergeCell ref="H190:K190"/>
    <mergeCell ref="L190:W190"/>
    <mergeCell ref="D191:G191"/>
    <mergeCell ref="H191:K191"/>
    <mergeCell ref="L191:W191"/>
    <mergeCell ref="D188:G188"/>
    <mergeCell ref="H188:K188"/>
    <mergeCell ref="L188:W188"/>
    <mergeCell ref="D189:G189"/>
    <mergeCell ref="H189:K189"/>
    <mergeCell ref="L189:W189"/>
    <mergeCell ref="H198:K198"/>
    <mergeCell ref="D201:G201"/>
    <mergeCell ref="H201:K201"/>
    <mergeCell ref="L201:W201"/>
    <mergeCell ref="D199:G199"/>
    <mergeCell ref="H199:K199"/>
    <mergeCell ref="L199:W199"/>
    <mergeCell ref="D194:G194"/>
    <mergeCell ref="H194:K194"/>
    <mergeCell ref="L194:W194"/>
    <mergeCell ref="L198:W198"/>
    <mergeCell ref="D196:G196"/>
    <mergeCell ref="H196:K196"/>
    <mergeCell ref="L196:W196"/>
    <mergeCell ref="D197:G197"/>
    <mergeCell ref="H197:K197"/>
    <mergeCell ref="L197:W197"/>
    <mergeCell ref="D208:G208"/>
    <mergeCell ref="H208:K208"/>
    <mergeCell ref="L208:W208"/>
    <mergeCell ref="D204:G204"/>
    <mergeCell ref="H204:K204"/>
    <mergeCell ref="L204:W204"/>
    <mergeCell ref="AD204:BK204"/>
    <mergeCell ref="L207:W207"/>
    <mergeCell ref="AD207:BK207"/>
    <mergeCell ref="D205:G205"/>
    <mergeCell ref="H205:K205"/>
    <mergeCell ref="L205:W205"/>
    <mergeCell ref="D206:G206"/>
    <mergeCell ref="D203:G203"/>
    <mergeCell ref="H203:K203"/>
    <mergeCell ref="L203:W203"/>
    <mergeCell ref="H59:J59"/>
    <mergeCell ref="K59:N59"/>
    <mergeCell ref="H167:J167"/>
    <mergeCell ref="K167:N167"/>
    <mergeCell ref="D202:G202"/>
    <mergeCell ref="H202:K202"/>
    <mergeCell ref="L202:W202"/>
    <mergeCell ref="AZ169:BB169"/>
    <mergeCell ref="D200:G200"/>
    <mergeCell ref="H200:K200"/>
    <mergeCell ref="L200:W200"/>
    <mergeCell ref="D195:G195"/>
    <mergeCell ref="H195:K195"/>
    <mergeCell ref="L195:W195"/>
    <mergeCell ref="AB195:BL195"/>
    <mergeCell ref="D198:G198"/>
    <mergeCell ref="AR216:BK216"/>
    <mergeCell ref="D217:G217"/>
    <mergeCell ref="H217:K217"/>
    <mergeCell ref="L217:W217"/>
    <mergeCell ref="D218:G218"/>
    <mergeCell ref="H218:K218"/>
    <mergeCell ref="L218:W218"/>
    <mergeCell ref="D211:G211"/>
    <mergeCell ref="H211:K211"/>
    <mergeCell ref="L211:W211"/>
    <mergeCell ref="D216:G216"/>
    <mergeCell ref="H216:K216"/>
    <mergeCell ref="L216:W216"/>
    <mergeCell ref="D209:G209"/>
    <mergeCell ref="H209:K209"/>
    <mergeCell ref="L209:W209"/>
    <mergeCell ref="D212:G212"/>
    <mergeCell ref="H212:K212"/>
    <mergeCell ref="D213:G213"/>
    <mergeCell ref="AD209:BK209"/>
    <mergeCell ref="D210:G210"/>
    <mergeCell ref="H210:K210"/>
    <mergeCell ref="L210:W210"/>
    <mergeCell ref="H213:K213"/>
    <mergeCell ref="D214:G214"/>
    <mergeCell ref="H214:K214"/>
    <mergeCell ref="D215:G215"/>
    <mergeCell ref="H215:K215"/>
    <mergeCell ref="D106:F106"/>
    <mergeCell ref="D107:F107"/>
    <mergeCell ref="D108:F108"/>
    <mergeCell ref="D109:F109"/>
    <mergeCell ref="G106:I106"/>
    <mergeCell ref="AO3:AQ3"/>
    <mergeCell ref="AO59:AQ59"/>
    <mergeCell ref="Z167:AN167"/>
    <mergeCell ref="AO167:AQ167"/>
    <mergeCell ref="AN156:BN156"/>
    <mergeCell ref="W5:AJ5"/>
    <mergeCell ref="BJ59:BL59"/>
    <mergeCell ref="AZ61:BB61"/>
    <mergeCell ref="BJ167:BL167"/>
    <mergeCell ref="AO150:AQ150"/>
    <mergeCell ref="AD211:BK211"/>
    <mergeCell ref="BH198:BJ198"/>
    <mergeCell ref="AL198:AN198"/>
    <mergeCell ref="AK202:BL202"/>
    <mergeCell ref="AK203:BL203"/>
    <mergeCell ref="AK200:AR200"/>
    <mergeCell ref="D207:G207"/>
    <mergeCell ref="H207:K207"/>
    <mergeCell ref="H206:K206"/>
    <mergeCell ref="L206:W206"/>
    <mergeCell ref="AD205:BK205"/>
    <mergeCell ref="AD206:BK206"/>
    <mergeCell ref="Y106:AA106"/>
    <mergeCell ref="S106:U106"/>
    <mergeCell ref="S107:U107"/>
    <mergeCell ref="S108:U108"/>
    <mergeCell ref="S109:U109"/>
    <mergeCell ref="V106:X106"/>
    <mergeCell ref="V107:X107"/>
    <mergeCell ref="M106:O106"/>
    <mergeCell ref="M107:O107"/>
    <mergeCell ref="M108:O108"/>
    <mergeCell ref="M109:O109"/>
    <mergeCell ref="P106:R106"/>
    <mergeCell ref="P107:R107"/>
    <mergeCell ref="P108:R108"/>
    <mergeCell ref="P109:R109"/>
    <mergeCell ref="G107:I107"/>
    <mergeCell ref="G108:I108"/>
    <mergeCell ref="G109:I109"/>
    <mergeCell ref="J106:L106"/>
    <mergeCell ref="J107:L107"/>
    <mergeCell ref="J108:L108"/>
    <mergeCell ref="J109:L109"/>
  </mergeCells>
  <conditionalFormatting sqref="D173:D211 D213:D218 AZ67:AZ112">
    <cfRule type="cellIs" priority="5" dxfId="7" operator="greaterThanOrEqual" stopIfTrue="1">
      <formula>6</formula>
    </cfRule>
    <cfRule type="cellIs" priority="6" dxfId="0" operator="lessThan" stopIfTrue="1">
      <formula>6</formula>
    </cfRule>
  </conditionalFormatting>
  <conditionalFormatting sqref="L173:W216 BF67:BO112">
    <cfRule type="cellIs" priority="7" dxfId="0" operator="equal" stopIfTrue="1">
      <formula>"Reprovado por Nota"</formula>
    </cfRule>
    <cfRule type="cellIs" priority="8" dxfId="9" operator="equal" stopIfTrue="1">
      <formula>"Reprovado por Falta"</formula>
    </cfRule>
  </conditionalFormatting>
  <conditionalFormatting sqref="AT67:AV112">
    <cfRule type="cellIs" priority="9" dxfId="7" operator="greaterThanOrEqual" stopIfTrue="1">
      <formula>0</formula>
    </cfRule>
  </conditionalFormatting>
  <conditionalFormatting sqref="AW67:AY112">
    <cfRule type="cellIs" priority="10" dxfId="7" operator="greaterThanOrEqual" stopIfTrue="1">
      <formula>5.95</formula>
    </cfRule>
    <cfRule type="cellIs" priority="11" dxfId="0" operator="lessThan" stopIfTrue="1">
      <formula>5.95</formula>
    </cfRule>
  </conditionalFormatting>
  <conditionalFormatting sqref="Q67:R105 N110:O112 D67:F67 G67:G112 H110:I112 H67:I105 J67:J112 K110:L112 K67:L105 M67:M112 P67:P112 N67:O105 Q110:R112 S67:S112 T110:U112 T67:U105 V67:V112 W108:X112 W67:X105 Y67:Y112 AB67:AS112 Z67:AA105 Z107:AA112 D103:F103">
    <cfRule type="cellIs" priority="12" dxfId="1" operator="greaterThanOrEqual" stopIfTrue="1">
      <formula>5.95</formula>
    </cfRule>
    <cfRule type="cellIs" priority="13" dxfId="0" operator="lessThan" stopIfTrue="1">
      <formula>5.95</formula>
    </cfRule>
  </conditionalFormatting>
  <conditionalFormatting sqref="D68:F102">
    <cfRule type="cellIs" priority="3" dxfId="1" operator="greaterThanOrEqual" stopIfTrue="1">
      <formula>5.95</formula>
    </cfRule>
    <cfRule type="cellIs" priority="4" dxfId="0" operator="lessThan" stopIfTrue="1">
      <formula>5.95</formula>
    </cfRule>
  </conditionalFormatting>
  <conditionalFormatting sqref="D104:F112">
    <cfRule type="cellIs" priority="1" dxfId="1" operator="greaterThanOrEqual" stopIfTrue="1">
      <formula>5.95</formula>
    </cfRule>
    <cfRule type="cellIs" priority="2" dxfId="0" operator="lessThan" stopIfTrue="1">
      <formula>5.95</formula>
    </cfRule>
  </conditionalFormatting>
  <dataValidations count="6">
    <dataValidation type="decimal" allowBlank="1" showErrorMessage="1" errorTitle="DIGITE A NOTA DE 0 A 10." error="POR FAVOR!CLIQUE EM CANCELAR E DIGITE A NOTA CORRETA!" sqref="E111:AN111 D67:D112 AN111:AN112 AK111:AK112 AW111:AW112 AW67:AY110 Y67:AS72 W108:X110 AQ73:AS111 N110:O110 Z107:AA110 E67:G110 H110:I110 H67:I105 J67:J110 K110:L110 K67:L105 M67:M110 N67:O105 Q110:R110 Q67:R105 P67:P110 S67:S110 T110:U110 T67:U105 V67:V110 W67:X105 Y73:Y110 AB73:AP110 Z73:AA105 E112:AQ112">
      <formula1>0</formula1>
      <formula2>10</formula2>
    </dataValidation>
    <dataValidation type="whole" allowBlank="1" showErrorMessage="1" errorTitle="A PROVA DEVE SER ENTRE 0 a 10." error="Por favor, digite o valor 2, 4, 8 ou 10." sqref="D65:AS65">
      <formula1>0</formula1>
      <formula2>10</formula2>
    </dataValidation>
    <dataValidation type="decimal" allowBlank="1" showErrorMessage="1" errorTitle="DIGITE O PONTO DADO DE 0 A 2." error="POR FAVOR!CLIQUE EM CANCELAR E DIGITE O PONTO CORRETO!" sqref="AT67:AV112">
      <formula1>0</formula1>
      <formula2>2</formula2>
    </dataValidation>
    <dataValidation type="whole" allowBlank="1" showErrorMessage="1" errorTitle="DIAS DO MÊS" error="Digite o dia do Mês entre 1 a 31." sqref="D8:BN8">
      <formula1>1</formula1>
      <formula2>31</formula2>
    </dataValidation>
    <dataValidation type="list" allowBlank="1" showDropDown="1" showErrorMessage="1" errorTitle="DIGITE APENAS A LETRA F" error="Tecle a letra F maiúscula." sqref="D9:BN56">
      <formula1>"F"</formula1>
      <formula2>0</formula2>
    </dataValidation>
    <dataValidation allowBlank="1" showErrorMessage="1" errorTitle="DIGITE A NOTA DE 0 A 10." error="POR FAVOR!CLIQUE EM CANCELAR E DIGITE A NOTA CORRETA!" sqref="AZ67:BC112">
      <formula1>0</formula1>
      <formula2>0</formula2>
    </dataValidation>
  </dataValidations>
  <printOptions/>
  <pageMargins left="0.7875" right="0.7875" top="0.5902777777777778" bottom="0.5513888888888889" header="0.5118055555555556" footer="0.5118055555555556"/>
  <pageSetup horizontalDpi="300" verticalDpi="300" orientation="landscape" paperSize="9" scale="78" r:id="rId2"/>
  <headerFooter alignWithMargins="0">
    <oddFooter>&amp;CPágina &amp;P de &amp;N</oddFooter>
  </headerFooter>
  <rowBreaks count="3" manualBreakCount="3">
    <brk id="54" max="255" man="1"/>
    <brk id="112" max="255" man="1"/>
    <brk id="1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FSC</Manager>
  <Company>EAFSGC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Pagela de Ensino Médio</dc:title>
  <dc:subject>PAGELA 63 h</dc:subject>
  <dc:creator>Ronald</dc:creator>
  <cp:keywords/>
  <dc:description/>
  <cp:lastModifiedBy>CGE2</cp:lastModifiedBy>
  <cp:lastPrinted>2010-09-15T09:30:46Z</cp:lastPrinted>
  <dcterms:created xsi:type="dcterms:W3CDTF">2007-04-24T18:16:29Z</dcterms:created>
  <dcterms:modified xsi:type="dcterms:W3CDTF">2014-03-13T16:39:24Z</dcterms:modified>
  <cp:category/>
  <cp:version/>
  <cp:contentType/>
  <cp:contentStatus/>
</cp:coreProperties>
</file>