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385" activeTab="0"/>
  </bookViews>
  <sheets>
    <sheet name="Plan1" sheetId="1" r:id="rId1"/>
    <sheet name="Plan 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IFAM</author>
  </authors>
  <commentList>
    <comment ref="D26" authorId="0">
      <text>
        <r>
          <rPr>
            <b/>
            <sz val="9"/>
            <rFont val="Tahoma"/>
            <family val="2"/>
          </rPr>
          <t>IFAM:</t>
        </r>
        <r>
          <rPr>
            <sz val="9"/>
            <rFont val="Tahoma"/>
            <family val="2"/>
          </rPr>
          <t xml:space="preserve">
15000 - material do contrato</t>
        </r>
      </text>
    </comment>
    <comment ref="G69" authorId="0">
      <text>
        <r>
          <rPr>
            <b/>
            <sz val="9"/>
            <rFont val="Tahoma"/>
            <family val="2"/>
          </rPr>
          <t>IFAM:</t>
        </r>
        <r>
          <rPr>
            <sz val="9"/>
            <rFont val="Tahoma"/>
            <family val="2"/>
          </rPr>
          <t xml:space="preserve">
PISCINEIRO - R$ 8.000,00
ARBITRAGEM - R$ 600,00</t>
        </r>
      </text>
    </comment>
    <comment ref="D126" authorId="0">
      <text>
        <r>
          <rPr>
            <b/>
            <sz val="9"/>
            <rFont val="Tahoma"/>
            <family val="2"/>
          </rPr>
          <t>IFAM:</t>
        </r>
        <r>
          <rPr>
            <sz val="9"/>
            <rFont val="Tahoma"/>
            <family val="2"/>
          </rPr>
          <t xml:space="preserve">
15000 e material conf contrato</t>
        </r>
      </text>
    </comment>
  </commentList>
</comments>
</file>

<file path=xl/comments2.xml><?xml version="1.0" encoding="utf-8"?>
<comments xmlns="http://schemas.openxmlformats.org/spreadsheetml/2006/main">
  <authors>
    <author>IFAM</author>
  </authors>
  <commentList>
    <comment ref="G67" authorId="0">
      <text>
        <r>
          <rPr>
            <b/>
            <sz val="9"/>
            <rFont val="Tahoma"/>
            <family val="2"/>
          </rPr>
          <t>IFAM:</t>
        </r>
        <r>
          <rPr>
            <sz val="9"/>
            <rFont val="Tahoma"/>
            <family val="2"/>
          </rPr>
          <t xml:space="preserve">
PISCINEIRO - R$ 8.000,00
ARBITRAGEM - R$ 600,00</t>
        </r>
      </text>
    </comment>
    <comment ref="D24" authorId="0">
      <text>
        <r>
          <rPr>
            <b/>
            <sz val="9"/>
            <rFont val="Tahoma"/>
            <family val="2"/>
          </rPr>
          <t>IFAM:</t>
        </r>
        <r>
          <rPr>
            <sz val="9"/>
            <rFont val="Tahoma"/>
            <family val="2"/>
          </rPr>
          <t xml:space="preserve">
15000 - material do contrato</t>
        </r>
      </text>
    </comment>
    <comment ref="D124" authorId="0">
      <text>
        <r>
          <rPr>
            <b/>
            <sz val="9"/>
            <rFont val="Tahoma"/>
            <family val="2"/>
          </rPr>
          <t>IFAM:</t>
        </r>
        <r>
          <rPr>
            <sz val="9"/>
            <rFont val="Tahoma"/>
            <family val="2"/>
          </rPr>
          <t xml:space="preserve">
15000 e material conf contrato</t>
        </r>
      </text>
    </comment>
  </commentList>
</comments>
</file>

<file path=xl/sharedStrings.xml><?xml version="1.0" encoding="utf-8"?>
<sst xmlns="http://schemas.openxmlformats.org/spreadsheetml/2006/main" count="332" uniqueCount="160">
  <si>
    <t>DESPESAS CORRENTES</t>
  </si>
  <si>
    <t>33901414 - DIÁRIAS NO PAÍS</t>
  </si>
  <si>
    <t>339014 - DIÁRIAS - PESSOAL CIVIL</t>
  </si>
  <si>
    <t>339018 - AUXÍLIO FINANCEIRO A ESTUDANTES</t>
  </si>
  <si>
    <t>33901801 - BOLSAS DE ESTUDO NO PAÍS</t>
  </si>
  <si>
    <t>33901804 - AUXÍLIO PARA DESENVOLVIMENTO DE ESTUDOS E PESQUISAS</t>
  </si>
  <si>
    <t>339020 - AUXILIO FINANCEIRO A PESQUISADORES</t>
  </si>
  <si>
    <t>33902001 - AUXÍLIO A PESQUISADORES</t>
  </si>
  <si>
    <t>339030 - MATERIAL DE CONSUMO</t>
  </si>
  <si>
    <t>33903001 - COMBUSTÍVEIS E LUBRIFICANTES AUTOMOTIVOS</t>
  </si>
  <si>
    <t>33903004 - GÁS E OUTROS MATERIAIS ENGARRAFADOS</t>
  </si>
  <si>
    <t>33903007 - GÊNEROS DE ALIMENTAÇÃO</t>
  </si>
  <si>
    <t>33903008 - ANIMAIS PARA PESQUISA E ABATE</t>
  </si>
  <si>
    <t>33903011 - MATERIAL QUÍMICO</t>
  </si>
  <si>
    <t>33903013 - MATERIAL DE CAÇA E PESCA</t>
  </si>
  <si>
    <t>33903014 - MATERIAL EDUCATIVO E ESPORTIVO</t>
  </si>
  <si>
    <t>33903016 - MATERIAL DE EXPEDIENTE</t>
  </si>
  <si>
    <t>33903017 - MATERIAL DE PROCESSAMENTO DE DADOS</t>
  </si>
  <si>
    <t>33903019 - MATERIAL DE ACONDICIONAMENTO E EMBALAGEM</t>
  </si>
  <si>
    <t>33903021 - MATERIAL DE COPA E COZINHA</t>
  </si>
  <si>
    <t>33903022 - MATERIAL DE LIMPEZA E PROD. DE HIGIENIZAÇÃO</t>
  </si>
  <si>
    <t>33903023 - UNIFORMES, TECIDOS E AVIAMENTOS</t>
  </si>
  <si>
    <t>33903024 - MATERIAL P/ MANUT.DE BENS IMOVEIS/INSTALACOES</t>
  </si>
  <si>
    <t>33903025 - MATERIAL P/ MANUTENCAO DE BENS MOVEIS</t>
  </si>
  <si>
    <t>33903026 - MATERIAL ELETRICO E ELETRONICO</t>
  </si>
  <si>
    <t>33903028 - MATERIAL DE PROTECAO E SEGURANCA</t>
  </si>
  <si>
    <t>33903029 - MATERIAL P/ AUDIO, VIDEO E FOTO</t>
  </si>
  <si>
    <t>33903030 - MATERIAL PARA COMUNICACOES</t>
  </si>
  <si>
    <t>33903032 - SEMENTES, MUDAS DE PLANTAS E INSUMOS</t>
  </si>
  <si>
    <t>33903034 - SOBRESSAL. MAQ.E MOTORES NAVIOS E EMBARCACOES</t>
  </si>
  <si>
    <t>33903035 - MATERIAL LABORATORIAL</t>
  </si>
  <si>
    <t>33903039 - MATERIAL P/ MANUTENCAO DE VEICULOS</t>
  </si>
  <si>
    <t>33903040 - MATERIAL BIOLOGICO</t>
  </si>
  <si>
    <t>33903042 - FERRAMENTAS</t>
  </si>
  <si>
    <t>33903044 - MATERIAL DE SINALIZACAO VISUAL E OUTROS</t>
  </si>
  <si>
    <t>33903045 - MATERIAL TECNICO P/ SELECAO E TREINAMENTO</t>
  </si>
  <si>
    <t>33903046 - MATERIAL BIBLIOGRAFICO</t>
  </si>
  <si>
    <t>33903059 - MATERIAL PARA DIVULGACAO</t>
  </si>
  <si>
    <t>339031 - PREMIACOES CULT., ART., CIENT., DESP. E OUTR.</t>
  </si>
  <si>
    <t>33903102 - PREMIACOES ARTISTICAS</t>
  </si>
  <si>
    <t>33903101 - PREMIACOES CULTURAIS</t>
  </si>
  <si>
    <t>33903103 - PREMIACOES CIENTIFICAS</t>
  </si>
  <si>
    <t>33903104 - PREMIACOES DESPORTIVAS</t>
  </si>
  <si>
    <t>33903107 - PREMIACOES AMBIENTAIS</t>
  </si>
  <si>
    <t>339032 - MATERIAL, BEM OU SERVICO P/ DISTRIB. GRATUITA</t>
  </si>
  <si>
    <t>33903203 - MATERIAL DESTINADO A ASSISTENCIA SOCIAL</t>
  </si>
  <si>
    <t>33903204 - MATERIAL EDUCACIONAL E CULTURAL</t>
  </si>
  <si>
    <t>33903205 - MERCADORIAS PARA DOACAO</t>
  </si>
  <si>
    <t>339033 - PASSAGENS E DESPESAS COM LOCOMOCAO</t>
  </si>
  <si>
    <t>33903301 - PASSAGENS PARA O PAIS</t>
  </si>
  <si>
    <t>33903303 - LOCACAO DE MEIOS DE TRANSPORTE</t>
  </si>
  <si>
    <t>33903304 - MUDANCAS EM OBJETO DE SERVICO</t>
  </si>
  <si>
    <t>33903305 - LOCOMOCAO URBANA</t>
  </si>
  <si>
    <t>33903307 - DESPESAS COM EXCESSO DE BAGAGEM</t>
  </si>
  <si>
    <t>33903309 -TRANSPORTE DE SERVIDORES</t>
  </si>
  <si>
    <t>33903310 - TAXA DE SERV. EMISSÃO BILHETES NÃO UTILIZADOS</t>
  </si>
  <si>
    <t>339036 - OUTROS SERVICOS DE TERCEIROS - PESSOA FISICA</t>
  </si>
  <si>
    <t>33903602 - DIARIAS A COLABORADORES EVENTUAIS NO PAIS</t>
  </si>
  <si>
    <t>33903606 - SERVICOS TECNICOS PROFISSIONAIS</t>
  </si>
  <si>
    <t>33903607 - ESTAGIARIOS</t>
  </si>
  <si>
    <t>33903621 - MANUT.E CONS.DE B.MOVEIS DE OUTRAS NATUREZAS</t>
  </si>
  <si>
    <t xml:space="preserve">33903620 - MANUTENCAO E CONSERV. DE VEICULOS </t>
  </si>
  <si>
    <t>33903622 - MANUTENCAO E CONSERV. DE BENS IMOVEIS</t>
  </si>
  <si>
    <t>33903623 - FORNECIMENTO DE ALIMENTACAO</t>
  </si>
  <si>
    <t>33903626 - SERVICOS DOMESTICOS</t>
  </si>
  <si>
    <t>33903627 - SERVICOS DE COMUNICACAO EM GERAL</t>
  </si>
  <si>
    <t>33903628 - SERVICO DE SELECAO E TREINAMENTO</t>
  </si>
  <si>
    <t>33903632 - SERVICOS DE ASSISTENCIA SOCIAL</t>
  </si>
  <si>
    <t>33903635 - SERV. DE APOIO ADMIN., TECNICO E OPERACIONAL</t>
  </si>
  <si>
    <t>33903637 - CONFECCAO DE MATERIAL DE ACONDIC. E EMBALAGEM</t>
  </si>
  <si>
    <t>33903638 - CONFECCAO DE UNIFORMES, BANDEIRAS E FLAMULAS</t>
  </si>
  <si>
    <t>33903639 - FRETES E TRANSPORTES DE ENCOMENDAS</t>
  </si>
  <si>
    <t>33903654 - MANUT.CONS.EQUIP. DE  PROCESSAMENTO DE DADOS</t>
  </si>
  <si>
    <t>33903659 - SERVICOS DE AUDIO, VIDEO E FOTO</t>
  </si>
  <si>
    <t>33903663 - SERVICOS GRAFICOS E EDITORIAIS</t>
  </si>
  <si>
    <t>33903680 - HOSPEDAGENS</t>
  </si>
  <si>
    <t>339037 - LOCACAO DE MAO-DE-OBRA</t>
  </si>
  <si>
    <t>33903701 - APOIO ADMINISTRATIVO, TECNICO E OPERACIONAL</t>
  </si>
  <si>
    <t>33903702 - LIMPEZA E CONSERVACAO</t>
  </si>
  <si>
    <t>33903703 - VIGILANCIA OSTENSIVA</t>
  </si>
  <si>
    <t>339039 - OUTROS SERVICOS DE TERCEIROS-PESSOA JURIDICA</t>
  </si>
  <si>
    <t>33903901 - ASSINATURAS DE PERIODICOS E ANUIDADES</t>
  </si>
  <si>
    <t>33903903 - COMISSOES E CORRETAGENS</t>
  </si>
  <si>
    <t>33903905 - SERVICOS TECNICOS PROFISSIONAIS</t>
  </si>
  <si>
    <t>33903908 - MANUTENCAO DE SOFTWARE</t>
  </si>
  <si>
    <t>33903910 - LOCACAO DE IMOVEIS</t>
  </si>
  <si>
    <t>33903912 - LOCACAO DE MAQUINAS E EQUIPAMENTOS</t>
  </si>
  <si>
    <t>33903916 - MANUTENCAO E CONSERV. DE BENS IMOVEIS</t>
  </si>
  <si>
    <t>33903917 - MANUT. E CONSERV. DE MAQUINAS E EQUIPAMENTOS</t>
  </si>
  <si>
    <t>33903918 - SERVICOS DE ESTACIONAMENTO DE VEICULOS</t>
  </si>
  <si>
    <t>33903919 - MANUTENCAO E CONSERV. DE VEICULOS</t>
  </si>
  <si>
    <t>33903920 - MANUT.E CONS.DE B.MOVEIS DE OUTRAS NATUREZAS</t>
  </si>
  <si>
    <t>33903922 - EXPOSICOES, CONGRESSOS E CONFERENCIAS</t>
  </si>
  <si>
    <t>33903925 - TAXA DE ADMINISTRACAO</t>
  </si>
  <si>
    <t>33903941 - FORNECIMENTO DE ALIMENTACAO</t>
  </si>
  <si>
    <t>33903943 - SERVICOS DE ENERGIA ELETRICA</t>
  </si>
  <si>
    <t>33903944 - SERVICOS DE AGUA E ESGOTO</t>
  </si>
  <si>
    <t>33903946 - SERVICOS DOMESTICOS</t>
  </si>
  <si>
    <t>33903947 - SERVICOS DE COMUNICACAO EM GERAL</t>
  </si>
  <si>
    <t>33903948 - SERVICO DE SELECAO E TREINAMENTO</t>
  </si>
  <si>
    <t>33903949 - PRODUCOES JORNALISTICAS</t>
  </si>
  <si>
    <t>33903956 - SERVICOS DE TECNOLOGIA DA INFORMACAO</t>
  </si>
  <si>
    <t>33903957 - SERVICOS TECNICOS PROFISSIONAIS DE T.I.</t>
  </si>
  <si>
    <t>33903958 - SERVICOS DE TELECOMUNICACOES</t>
  </si>
  <si>
    <t>33903959 - SERVICOS DE AUDIO, VIDEO E FOTO</t>
  </si>
  <si>
    <t>33903963 - SERVICOS GRAFICOS E EDITORIAIS</t>
  </si>
  <si>
    <t>33903969 - SEGUROS EM GERAL</t>
  </si>
  <si>
    <t>33903970 - CONFECCAO DE UNIFORMES, BANDEIRAS E FLAMULAS</t>
  </si>
  <si>
    <t>33903971 - CONFECCAO DE MATERIAL DE ACONDIC. E EMBALAGEM</t>
  </si>
  <si>
    <t>33903974 - FRETES E TRANSP. DE ENCOMENDAS</t>
  </si>
  <si>
    <t>33903979 - SERV. DE APOIO ADMIN., TECNICO E OPERACIONAL</t>
  </si>
  <si>
    <t>33903980 - HOSPEDAGENS</t>
  </si>
  <si>
    <t>33903981 - SERVICOS BANCARIOS</t>
  </si>
  <si>
    <t>33903983 - SERVICOS DE COPIAS E REPRODUCAO DE DOCUMENTOS</t>
  </si>
  <si>
    <t>33903995 - MANUT.CONS.EQUIP. DE  PROCESSAMENTO DE DADOS</t>
  </si>
  <si>
    <t>33903997 - COMUNICACAO DE DADOS.</t>
  </si>
  <si>
    <t>339000 - APLICAÇÕES DIRETAS</t>
  </si>
  <si>
    <t>339048 - OUTROS AUXILIOS FINANCEIROS A PESSOA FISICA</t>
  </si>
  <si>
    <t>33904801 - AUXILIO A PESSOAS FISICAS</t>
  </si>
  <si>
    <t>33904801 - AUXILIO A PARTICIPANTES DE CURSO DE FORMACAO</t>
  </si>
  <si>
    <t>33909314 - RESSARCIMENTO DE PASSAGENS E DESP.C/LOCOMOCAO</t>
  </si>
  <si>
    <t>33909303 - AJUDA DE CUSTO - PESSOAL CIVIL</t>
  </si>
  <si>
    <t>339100 - APLICACOES DIRETAS - OPER.INTRA-ORCAMENTARIAS</t>
  </si>
  <si>
    <t>33913901 - ASSINATURAS DE PERIODICOS E ANUIDADES</t>
  </si>
  <si>
    <t>33914718 - CONTRIB.PREVIDENCIARIAS-SERVICOS DE TERCEIROS</t>
  </si>
  <si>
    <t>DAP</t>
  </si>
  <si>
    <t>DESPESAS DE CAPITAL</t>
  </si>
  <si>
    <t>NATUREZA DA DESPESA</t>
  </si>
  <si>
    <t>CAPACITAÇÃO</t>
  </si>
  <si>
    <t>CUSTEIO</t>
  </si>
  <si>
    <t>33903962 - SERVICOS DE PRODUCAO INDUSTRIAL</t>
  </si>
  <si>
    <t>449000 - APLICAÇÕES DIRETAS</t>
  </si>
  <si>
    <t>449052 - EQUIPAMENTOS E MATERIAL PERMANENTE</t>
  </si>
  <si>
    <t>44905242 - MOBILIARIO EM GERAL</t>
  </si>
  <si>
    <t>44905224 - EQUIPAMENTO DE PROTECAO, SEGURANCA E  SOCORRO</t>
  </si>
  <si>
    <t>44905234 - MAQUINAS, UTENSILIOS E EQUIPAMENTOS  DIVERSOS</t>
  </si>
  <si>
    <t>44905206 - APARELHOS E EQUIPAMENTOS DE COMUNICACAO</t>
  </si>
  <si>
    <t>44905191 - OBRAS E INSTALACOES</t>
  </si>
  <si>
    <t>449051 - OBRAS E INSTALACOES</t>
  </si>
  <si>
    <t>44905235 - EQUIPAMENTOS DE PROCESSAMENTO DE DADOS</t>
  </si>
  <si>
    <t>TOTAL 1</t>
  </si>
  <si>
    <t>DEPE</t>
  </si>
  <si>
    <t>TOTAL 2</t>
  </si>
  <si>
    <t>33903036 - MATERIAL HOSPITALAR</t>
  </si>
  <si>
    <t>44905210 - APARELHOS E EQUIP. P/ ESPORTES E DIVERSOES</t>
  </si>
  <si>
    <t>44905226 - INSTRUMENTOS MUSICAIS E ARTISTICOS</t>
  </si>
  <si>
    <t>44905218- COLEÇÕES E MATERIAL BIBLIOGRÁFICO</t>
  </si>
  <si>
    <t>44905204 - APARELHOS DE MEDICAO E ORIENTACAO</t>
  </si>
  <si>
    <t>TOTAL GERAL</t>
  </si>
  <si>
    <t>SETORES</t>
  </si>
  <si>
    <t>33913948 - SERVICO DE SELECAO E TREINAMENTO</t>
  </si>
  <si>
    <t>TOTAL</t>
  </si>
  <si>
    <t>339093 - INDENIZACOES E RESTITUICOES</t>
  </si>
  <si>
    <t>33903099 - OUTROS MATERIAIS DE CONSUMO</t>
  </si>
  <si>
    <t>44905251 - PEÇAS NÃO INCORPORÁVEIS A IMÓVEIS</t>
  </si>
  <si>
    <t>DG</t>
  </si>
  <si>
    <t>44905252 - VEÍCULOS DE TRAÇÃO MECÂNICA</t>
  </si>
  <si>
    <t>PLANILHA ORÇAMENTARIA PARA AS DESPESAS DO CAMPUS CONFORME PLANO DE DESENVOLVIMENTO ANUAL/2014 (PARCIAL)</t>
  </si>
  <si>
    <t>CAMPUS PARINTINS</t>
  </si>
  <si>
    <t>Obs.: Planilha sujeita a alteração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</si>
</sst>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44" fontId="0" fillId="0" borderId="0" xfId="45" applyFont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8" fillId="34" borderId="10" xfId="0" applyFont="1" applyFill="1" applyBorder="1" applyAlignment="1">
      <alignment/>
    </xf>
    <xf numFmtId="44" fontId="38" fillId="33" borderId="10" xfId="0" applyNumberFormat="1" applyFont="1" applyFill="1" applyBorder="1" applyAlignment="1">
      <alignment/>
    </xf>
    <xf numFmtId="44" fontId="38" fillId="33" borderId="10" xfId="45" applyFont="1" applyFill="1" applyBorder="1" applyAlignment="1">
      <alignment/>
    </xf>
    <xf numFmtId="44" fontId="38" fillId="34" borderId="10" xfId="45" applyFont="1" applyFill="1" applyBorder="1" applyAlignment="1">
      <alignment horizontal="center"/>
    </xf>
    <xf numFmtId="0" fontId="38" fillId="35" borderId="10" xfId="0" applyFont="1" applyFill="1" applyBorder="1" applyAlignment="1">
      <alignment/>
    </xf>
    <xf numFmtId="44" fontId="38" fillId="35" borderId="1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8" fillId="36" borderId="10" xfId="0" applyFont="1" applyFill="1" applyBorder="1" applyAlignment="1">
      <alignment/>
    </xf>
    <xf numFmtId="44" fontId="38" fillId="36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44" fontId="38" fillId="35" borderId="11" xfId="0" applyNumberFormat="1" applyFont="1" applyFill="1" applyBorder="1" applyAlignment="1">
      <alignment/>
    </xf>
    <xf numFmtId="44" fontId="38" fillId="34" borderId="11" xfId="45" applyFont="1" applyFill="1" applyBorder="1" applyAlignment="1">
      <alignment horizontal="center"/>
    </xf>
    <xf numFmtId="44" fontId="38" fillId="33" borderId="11" xfId="0" applyNumberFormat="1" applyFont="1" applyFill="1" applyBorder="1" applyAlignment="1">
      <alignment/>
    </xf>
    <xf numFmtId="44" fontId="38" fillId="33" borderId="11" xfId="45" applyFont="1" applyFill="1" applyBorder="1" applyAlignment="1">
      <alignment/>
    </xf>
    <xf numFmtId="0" fontId="38" fillId="0" borderId="12" xfId="0" applyFont="1" applyBorder="1" applyAlignment="1">
      <alignment horizontal="center"/>
    </xf>
    <xf numFmtId="44" fontId="38" fillId="35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44" fontId="38" fillId="34" borderId="12" xfId="45" applyFont="1" applyFill="1" applyBorder="1" applyAlignment="1">
      <alignment horizontal="center"/>
    </xf>
    <xf numFmtId="44" fontId="38" fillId="33" borderId="12" xfId="0" applyNumberFormat="1" applyFont="1" applyFill="1" applyBorder="1" applyAlignment="1">
      <alignment/>
    </xf>
    <xf numFmtId="44" fontId="0" fillId="0" borderId="12" xfId="0" applyNumberFormat="1" applyBorder="1" applyAlignment="1">
      <alignment/>
    </xf>
    <xf numFmtId="44" fontId="38" fillId="33" borderId="12" xfId="45" applyFont="1" applyFill="1" applyBorder="1" applyAlignment="1">
      <alignment/>
    </xf>
    <xf numFmtId="44" fontId="0" fillId="0" borderId="12" xfId="0" applyNumberFormat="1" applyFill="1" applyBorder="1" applyAlignment="1">
      <alignment/>
    </xf>
    <xf numFmtId="0" fontId="0" fillId="0" borderId="10" xfId="0" applyBorder="1" applyAlignment="1">
      <alignment/>
    </xf>
    <xf numFmtId="44" fontId="0" fillId="0" borderId="10" xfId="45" applyFont="1" applyBorder="1" applyAlignment="1">
      <alignment/>
    </xf>
    <xf numFmtId="0" fontId="0" fillId="0" borderId="11" xfId="0" applyBorder="1" applyAlignment="1">
      <alignment/>
    </xf>
    <xf numFmtId="44" fontId="0" fillId="0" borderId="11" xfId="45" applyFont="1" applyBorder="1" applyAlignment="1">
      <alignment/>
    </xf>
    <xf numFmtId="44" fontId="0" fillId="0" borderId="11" xfId="45" applyFont="1" applyFill="1" applyBorder="1" applyAlignment="1">
      <alignment/>
    </xf>
    <xf numFmtId="0" fontId="38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44" fontId="38" fillId="36" borderId="11" xfId="0" applyNumberFormat="1" applyFont="1" applyFill="1" applyBorder="1" applyAlignment="1">
      <alignment/>
    </xf>
    <xf numFmtId="44" fontId="38" fillId="33" borderId="13" xfId="0" applyNumberFormat="1" applyFont="1" applyFill="1" applyBorder="1" applyAlignment="1">
      <alignment/>
    </xf>
    <xf numFmtId="44" fontId="38" fillId="0" borderId="10" xfId="0" applyNumberFormat="1" applyFont="1" applyFill="1" applyBorder="1" applyAlignment="1">
      <alignment/>
    </xf>
    <xf numFmtId="44" fontId="38" fillId="33" borderId="13" xfId="45" applyFont="1" applyFill="1" applyBorder="1" applyAlignment="1">
      <alignment/>
    </xf>
    <xf numFmtId="44" fontId="38" fillId="36" borderId="12" xfId="0" applyNumberFormat="1" applyFont="1" applyFill="1" applyBorder="1" applyAlignment="1">
      <alignment/>
    </xf>
    <xf numFmtId="44" fontId="38" fillId="0" borderId="12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44" fontId="38" fillId="33" borderId="14" xfId="45" applyFont="1" applyFill="1" applyBorder="1" applyAlignment="1">
      <alignment/>
    </xf>
    <xf numFmtId="44" fontId="38" fillId="33" borderId="15" xfId="45" applyFont="1" applyFill="1" applyBorder="1" applyAlignment="1">
      <alignment/>
    </xf>
    <xf numFmtId="44" fontId="38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44" fontId="0" fillId="0" borderId="13" xfId="45" applyFont="1" applyFill="1" applyBorder="1" applyAlignment="1">
      <alignment/>
    </xf>
    <xf numFmtId="0" fontId="0" fillId="0" borderId="13" xfId="0" applyFill="1" applyBorder="1" applyAlignment="1">
      <alignment/>
    </xf>
    <xf numFmtId="44" fontId="0" fillId="0" borderId="13" xfId="45" applyFont="1" applyBorder="1" applyAlignment="1">
      <alignment/>
    </xf>
    <xf numFmtId="44" fontId="38" fillId="35" borderId="13" xfId="45" applyFont="1" applyFill="1" applyBorder="1" applyAlignment="1">
      <alignment/>
    </xf>
    <xf numFmtId="44" fontId="38" fillId="36" borderId="13" xfId="0" applyNumberFormat="1" applyFont="1" applyFill="1" applyBorder="1" applyAlignment="1">
      <alignment/>
    </xf>
    <xf numFmtId="44" fontId="38" fillId="35" borderId="11" xfId="45" applyFont="1" applyFill="1" applyBorder="1" applyAlignment="1">
      <alignment/>
    </xf>
    <xf numFmtId="44" fontId="38" fillId="35" borderId="12" xfId="45" applyFont="1" applyFill="1" applyBorder="1" applyAlignment="1">
      <alignment/>
    </xf>
    <xf numFmtId="44" fontId="0" fillId="0" borderId="12" xfId="45" applyFont="1" applyFill="1" applyBorder="1" applyAlignment="1">
      <alignment/>
    </xf>
    <xf numFmtId="44" fontId="0" fillId="0" borderId="11" xfId="45" applyFont="1" applyBorder="1" applyAlignment="1">
      <alignment/>
    </xf>
    <xf numFmtId="0" fontId="38" fillId="0" borderId="12" xfId="0" applyFont="1" applyFill="1" applyBorder="1" applyAlignment="1">
      <alignment horizontal="center"/>
    </xf>
    <xf numFmtId="44" fontId="0" fillId="0" borderId="12" xfId="45" applyFont="1" applyBorder="1" applyAlignment="1">
      <alignment/>
    </xf>
    <xf numFmtId="0" fontId="38" fillId="0" borderId="13" xfId="0" applyFont="1" applyBorder="1" applyAlignment="1">
      <alignment horizontal="center"/>
    </xf>
    <xf numFmtId="44" fontId="38" fillId="35" borderId="13" xfId="0" applyNumberFormat="1" applyFont="1" applyFill="1" applyBorder="1" applyAlignment="1">
      <alignment/>
    </xf>
    <xf numFmtId="44" fontId="38" fillId="34" borderId="13" xfId="45" applyFont="1" applyFill="1" applyBorder="1" applyAlignment="1">
      <alignment horizontal="center"/>
    </xf>
    <xf numFmtId="44" fontId="0" fillId="0" borderId="13" xfId="45" applyFont="1" applyBorder="1" applyAlignment="1">
      <alignment/>
    </xf>
    <xf numFmtId="0" fontId="0" fillId="0" borderId="14" xfId="0" applyBorder="1" applyAlignment="1">
      <alignment/>
    </xf>
    <xf numFmtId="44" fontId="0" fillId="0" borderId="15" xfId="45" applyFont="1" applyBorder="1" applyAlignment="1">
      <alignment/>
    </xf>
    <xf numFmtId="4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4" fontId="0" fillId="0" borderId="16" xfId="45" applyFont="1" applyBorder="1" applyAlignment="1">
      <alignment/>
    </xf>
    <xf numFmtId="44" fontId="0" fillId="0" borderId="13" xfId="45" applyFont="1" applyFill="1" applyBorder="1" applyAlignment="1">
      <alignment/>
    </xf>
    <xf numFmtId="44" fontId="38" fillId="36" borderId="13" xfId="45" applyFont="1" applyFill="1" applyBorder="1" applyAlignment="1">
      <alignment/>
    </xf>
    <xf numFmtId="44" fontId="0" fillId="0" borderId="13" xfId="0" applyNumberFormat="1" applyBorder="1" applyAlignment="1">
      <alignment/>
    </xf>
    <xf numFmtId="44" fontId="38" fillId="34" borderId="13" xfId="45" applyFont="1" applyFill="1" applyBorder="1" applyAlignment="1">
      <alignment/>
    </xf>
    <xf numFmtId="44" fontId="20" fillId="0" borderId="10" xfId="0" applyNumberFormat="1" applyFont="1" applyFill="1" applyBorder="1" applyAlignment="1">
      <alignment/>
    </xf>
    <xf numFmtId="44" fontId="20" fillId="0" borderId="11" xfId="45" applyFont="1" applyBorder="1" applyAlignment="1">
      <alignment/>
    </xf>
    <xf numFmtId="44" fontId="32" fillId="0" borderId="10" xfId="45" applyFont="1" applyBorder="1" applyAlignment="1">
      <alignment/>
    </xf>
    <xf numFmtId="44" fontId="0" fillId="0" borderId="10" xfId="45" applyFont="1" applyBorder="1" applyAlignment="1">
      <alignment/>
    </xf>
    <xf numFmtId="44" fontId="0" fillId="0" borderId="11" xfId="45" applyFont="1" applyBorder="1" applyAlignment="1">
      <alignment/>
    </xf>
    <xf numFmtId="44" fontId="0" fillId="0" borderId="14" xfId="45" applyFont="1" applyBorder="1" applyAlignment="1">
      <alignment/>
    </xf>
    <xf numFmtId="44" fontId="0" fillId="0" borderId="15" xfId="45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44" fontId="39" fillId="0" borderId="11" xfId="45" applyFont="1" applyBorder="1" applyAlignment="1">
      <alignment/>
    </xf>
    <xf numFmtId="44" fontId="39" fillId="0" borderId="10" xfId="45" applyFont="1" applyBorder="1" applyAlignment="1">
      <alignment/>
    </xf>
    <xf numFmtId="44" fontId="32" fillId="0" borderId="11" xfId="45" applyFont="1" applyBorder="1" applyAlignment="1">
      <alignment/>
    </xf>
    <xf numFmtId="44" fontId="39" fillId="0" borderId="15" xfId="45" applyFont="1" applyBorder="1" applyAlignment="1">
      <alignment/>
    </xf>
    <xf numFmtId="44" fontId="0" fillId="0" borderId="11" xfId="45" applyFont="1" applyBorder="1" applyAlignment="1">
      <alignment/>
    </xf>
    <xf numFmtId="44" fontId="0" fillId="0" borderId="10" xfId="45" applyFont="1" applyBorder="1" applyAlignment="1">
      <alignment/>
    </xf>
    <xf numFmtId="0" fontId="0" fillId="0" borderId="10" xfId="0" applyFill="1" applyBorder="1" applyAlignment="1">
      <alignment/>
    </xf>
    <xf numFmtId="44" fontId="0" fillId="0" borderId="0" xfId="0" applyNumberFormat="1" applyAlignment="1">
      <alignment/>
    </xf>
    <xf numFmtId="0" fontId="38" fillId="33" borderId="0" xfId="0" applyFont="1" applyFill="1" applyAlignment="1">
      <alignment horizontal="center"/>
    </xf>
    <xf numFmtId="0" fontId="38" fillId="0" borderId="10" xfId="0" applyFont="1" applyFill="1" applyBorder="1" applyAlignment="1">
      <alignment horizontal="center"/>
    </xf>
    <xf numFmtId="44" fontId="0" fillId="0" borderId="17" xfId="0" applyNumberFormat="1" applyBorder="1" applyAlignment="1">
      <alignment/>
    </xf>
    <xf numFmtId="44" fontId="20" fillId="0" borderId="10" xfId="45" applyFont="1" applyBorder="1" applyAlignment="1">
      <alignment/>
    </xf>
    <xf numFmtId="0" fontId="20" fillId="0" borderId="11" xfId="0" applyFont="1" applyBorder="1" applyAlignment="1">
      <alignment/>
    </xf>
    <xf numFmtId="44" fontId="20" fillId="0" borderId="11" xfId="45" applyFont="1" applyFill="1" applyBorder="1" applyAlignment="1">
      <alignment/>
    </xf>
    <xf numFmtId="0" fontId="20" fillId="0" borderId="10" xfId="0" applyFont="1" applyBorder="1" applyAlignment="1">
      <alignment/>
    </xf>
    <xf numFmtId="44" fontId="20" fillId="0" borderId="15" xfId="45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44" fontId="20" fillId="0" borderId="0" xfId="45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45" applyFont="1" applyBorder="1" applyAlignment="1">
      <alignment/>
    </xf>
    <xf numFmtId="0" fontId="40" fillId="33" borderId="0" xfId="0" applyFont="1" applyFill="1" applyAlignment="1">
      <alignment horizontal="left"/>
    </xf>
    <xf numFmtId="0" fontId="38" fillId="33" borderId="0" xfId="0" applyFont="1" applyFill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4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K15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3.8515625" style="0" customWidth="1"/>
    <col min="2" max="9" width="15.7109375" style="0" customWidth="1"/>
    <col min="11" max="11" width="15.8515625" style="0" bestFit="1" customWidth="1"/>
  </cols>
  <sheetData>
    <row r="1" spans="1:9" ht="15">
      <c r="A1" s="103" t="s">
        <v>157</v>
      </c>
      <c r="B1" s="103"/>
      <c r="C1" s="103"/>
      <c r="D1" s="103"/>
      <c r="E1" s="103"/>
      <c r="F1" s="103"/>
      <c r="G1" s="103"/>
      <c r="H1" s="103"/>
      <c r="I1" s="103"/>
    </row>
    <row r="2" spans="1:9" ht="15">
      <c r="A2" s="103" t="s">
        <v>158</v>
      </c>
      <c r="B2" s="103"/>
      <c r="C2" s="103"/>
      <c r="D2" s="103"/>
      <c r="E2" s="103"/>
      <c r="F2" s="103"/>
      <c r="G2" s="103"/>
      <c r="H2" s="103"/>
      <c r="I2" s="103"/>
    </row>
    <row r="3" spans="1:9" ht="15">
      <c r="A3" s="102" t="s">
        <v>159</v>
      </c>
      <c r="B3" s="88"/>
      <c r="C3" s="88"/>
      <c r="D3" s="88"/>
      <c r="E3" s="88"/>
      <c r="F3" s="88"/>
      <c r="G3" s="88"/>
      <c r="H3" s="88"/>
      <c r="I3" s="88"/>
    </row>
    <row r="4" spans="2:9" ht="15">
      <c r="B4" s="104" t="s">
        <v>149</v>
      </c>
      <c r="C4" s="105"/>
      <c r="D4" s="105"/>
      <c r="E4" s="105"/>
      <c r="F4" s="105"/>
      <c r="G4" s="105"/>
      <c r="H4" s="106"/>
      <c r="I4" s="107" t="s">
        <v>148</v>
      </c>
    </row>
    <row r="5" spans="2:9" ht="15">
      <c r="B5" s="89" t="s">
        <v>155</v>
      </c>
      <c r="C5" s="104" t="s">
        <v>125</v>
      </c>
      <c r="D5" s="105"/>
      <c r="E5" s="109"/>
      <c r="F5" s="110" t="s">
        <v>141</v>
      </c>
      <c r="G5" s="110"/>
      <c r="H5" s="111"/>
      <c r="I5" s="107"/>
    </row>
    <row r="6" spans="1:9" ht="15">
      <c r="A6" s="28"/>
      <c r="B6" s="28"/>
      <c r="C6" s="78" t="s">
        <v>128</v>
      </c>
      <c r="D6" s="79" t="s">
        <v>129</v>
      </c>
      <c r="E6" s="20" t="s">
        <v>140</v>
      </c>
      <c r="F6" s="58" t="s">
        <v>128</v>
      </c>
      <c r="G6" s="79" t="s">
        <v>129</v>
      </c>
      <c r="H6" s="56" t="s">
        <v>142</v>
      </c>
      <c r="I6" s="108"/>
    </row>
    <row r="7" spans="1:11" ht="15">
      <c r="A7" s="8" t="s">
        <v>0</v>
      </c>
      <c r="B7" s="9">
        <f aca="true" t="shared" si="0" ref="B7:I7">B9</f>
        <v>146528</v>
      </c>
      <c r="C7" s="9">
        <f t="shared" si="0"/>
        <v>43421.85</v>
      </c>
      <c r="D7" s="16">
        <f t="shared" si="0"/>
        <v>2399314.79</v>
      </c>
      <c r="E7" s="21">
        <f t="shared" si="0"/>
        <v>2412736.64</v>
      </c>
      <c r="F7" s="59">
        <f t="shared" si="0"/>
        <v>0</v>
      </c>
      <c r="G7" s="16">
        <f t="shared" si="0"/>
        <v>0</v>
      </c>
      <c r="H7" s="21">
        <f t="shared" si="0"/>
        <v>0</v>
      </c>
      <c r="I7" s="59">
        <f t="shared" si="0"/>
        <v>2662027</v>
      </c>
      <c r="K7" s="87"/>
    </row>
    <row r="8" spans="1:9" ht="15">
      <c r="A8" s="28" t="s">
        <v>127</v>
      </c>
      <c r="B8" s="28"/>
      <c r="C8" s="78"/>
      <c r="D8" s="30"/>
      <c r="E8" s="22"/>
      <c r="F8" s="46"/>
      <c r="G8" s="30"/>
      <c r="H8" s="22"/>
      <c r="I8" s="46"/>
    </row>
    <row r="9" spans="1:9" ht="15">
      <c r="A9" s="4" t="s">
        <v>116</v>
      </c>
      <c r="B9" s="7">
        <f aca="true" t="shared" si="1" ref="B9:H9">B10+B12+B15+B17+B49+B55+B59+B67+B87+B91+B128+B131+B134</f>
        <v>146528</v>
      </c>
      <c r="C9" s="7">
        <f t="shared" si="1"/>
        <v>43421.85</v>
      </c>
      <c r="D9" s="17">
        <f t="shared" si="1"/>
        <v>2399314.79</v>
      </c>
      <c r="E9" s="23">
        <f t="shared" si="1"/>
        <v>2412736.64</v>
      </c>
      <c r="F9" s="60">
        <f t="shared" si="1"/>
        <v>0</v>
      </c>
      <c r="G9" s="17">
        <f t="shared" si="1"/>
        <v>0</v>
      </c>
      <c r="H9" s="23">
        <f t="shared" si="1"/>
        <v>0</v>
      </c>
      <c r="I9" s="70">
        <f>I10+I12+I15+I17+I49+I55+I59+I67+I87+I91+I128+I131+I134</f>
        <v>2662027</v>
      </c>
    </row>
    <row r="10" spans="1:9" ht="15">
      <c r="A10" s="2" t="s">
        <v>2</v>
      </c>
      <c r="B10" s="5">
        <f aca="true" t="shared" si="2" ref="B10:I10">B11</f>
        <v>54891</v>
      </c>
      <c r="C10" s="5">
        <f t="shared" si="2"/>
        <v>8180.85</v>
      </c>
      <c r="D10" s="18">
        <f t="shared" si="2"/>
        <v>928.1500000000001</v>
      </c>
      <c r="E10" s="24">
        <f t="shared" si="2"/>
        <v>9109</v>
      </c>
      <c r="F10" s="36">
        <f t="shared" si="2"/>
        <v>0</v>
      </c>
      <c r="G10" s="18">
        <f t="shared" si="2"/>
        <v>0</v>
      </c>
      <c r="H10" s="24">
        <f t="shared" si="2"/>
        <v>0</v>
      </c>
      <c r="I10" s="38">
        <f t="shared" si="2"/>
        <v>64000</v>
      </c>
    </row>
    <row r="11" spans="1:9" ht="15">
      <c r="A11" s="28" t="s">
        <v>1</v>
      </c>
      <c r="B11" s="91">
        <f>64000-8180.85-928.15</f>
        <v>54891</v>
      </c>
      <c r="C11" s="91">
        <v>8180.85</v>
      </c>
      <c r="D11" s="72">
        <f>496.85+431.3</f>
        <v>928.1500000000001</v>
      </c>
      <c r="E11" s="25">
        <f>C11+D11</f>
        <v>9109</v>
      </c>
      <c r="F11" s="46"/>
      <c r="G11" s="30"/>
      <c r="H11" s="57">
        <f>F11+G11</f>
        <v>0</v>
      </c>
      <c r="I11" s="69">
        <f>B11+E11+H11</f>
        <v>64000</v>
      </c>
    </row>
    <row r="12" spans="1:9" ht="15">
      <c r="A12" s="2" t="s">
        <v>3</v>
      </c>
      <c r="B12" s="6">
        <f>B13+B14+B15+B16</f>
        <v>23128</v>
      </c>
      <c r="C12" s="6">
        <f>C13+C14+C15+C16</f>
        <v>0</v>
      </c>
      <c r="D12" s="19">
        <f>D13+D14</f>
        <v>0</v>
      </c>
      <c r="E12" s="26">
        <f>E13+E14</f>
        <v>0</v>
      </c>
      <c r="F12" s="38">
        <f>F13+F14+F15+F16</f>
        <v>0</v>
      </c>
      <c r="G12" s="19">
        <f>G13+G14+G15+G16</f>
        <v>0</v>
      </c>
      <c r="H12" s="26">
        <f>H13+H14</f>
        <v>0</v>
      </c>
      <c r="I12" s="38">
        <f>I13+I14</f>
        <v>23128</v>
      </c>
    </row>
    <row r="13" spans="1:9" ht="15">
      <c r="A13" s="28" t="s">
        <v>4</v>
      </c>
      <c r="B13" s="85">
        <v>23128</v>
      </c>
      <c r="C13" s="74"/>
      <c r="D13" s="30"/>
      <c r="E13" s="22"/>
      <c r="F13" s="46"/>
      <c r="G13" s="30"/>
      <c r="H13" s="57">
        <f>F13+G13</f>
        <v>0</v>
      </c>
      <c r="I13" s="69">
        <f>B13+E13+H13</f>
        <v>23128</v>
      </c>
    </row>
    <row r="14" spans="1:9" ht="15">
      <c r="A14" s="28" t="s">
        <v>5</v>
      </c>
      <c r="B14" s="28"/>
      <c r="C14" s="74"/>
      <c r="D14" s="30"/>
      <c r="E14" s="22"/>
      <c r="F14" s="46"/>
      <c r="G14" s="30"/>
      <c r="H14" s="57">
        <f>F14+G14</f>
        <v>0</v>
      </c>
      <c r="I14" s="69">
        <f>B14+E14+H14</f>
        <v>0</v>
      </c>
    </row>
    <row r="15" spans="1:9" ht="15">
      <c r="A15" s="2" t="s">
        <v>6</v>
      </c>
      <c r="B15" s="6">
        <f>B16</f>
        <v>0</v>
      </c>
      <c r="C15" s="6">
        <f aca="true" t="shared" si="3" ref="C15:I15">C16</f>
        <v>0</v>
      </c>
      <c r="D15" s="19">
        <f t="shared" si="3"/>
        <v>0</v>
      </c>
      <c r="E15" s="26">
        <f t="shared" si="3"/>
        <v>0</v>
      </c>
      <c r="F15" s="38">
        <f t="shared" si="3"/>
        <v>0</v>
      </c>
      <c r="G15" s="19">
        <f t="shared" si="3"/>
        <v>0</v>
      </c>
      <c r="H15" s="26">
        <f t="shared" si="3"/>
        <v>0</v>
      </c>
      <c r="I15" s="38">
        <f t="shared" si="3"/>
        <v>0</v>
      </c>
    </row>
    <row r="16" spans="1:9" ht="15">
      <c r="A16" s="28" t="s">
        <v>7</v>
      </c>
      <c r="B16" s="28"/>
      <c r="C16" s="74"/>
      <c r="D16" s="30"/>
      <c r="E16" s="22"/>
      <c r="F16" s="46"/>
      <c r="G16" s="30"/>
      <c r="H16" s="57">
        <f>F16+G16</f>
        <v>0</v>
      </c>
      <c r="I16" s="69">
        <f>B16+E16+H16</f>
        <v>0</v>
      </c>
    </row>
    <row r="17" spans="1:9" ht="15">
      <c r="A17" s="2" t="s">
        <v>8</v>
      </c>
      <c r="B17" s="6">
        <f>SUM(B18:B47)</f>
        <v>0</v>
      </c>
      <c r="C17" s="6">
        <f>SUM(C18:C47)</f>
        <v>1800</v>
      </c>
      <c r="D17" s="19">
        <f>SUM(D18:D48)</f>
        <v>382366.43</v>
      </c>
      <c r="E17" s="26">
        <f>SUM(E18:E48)</f>
        <v>384166.43</v>
      </c>
      <c r="F17" s="38">
        <f>SUM(F18:F48)</f>
        <v>0</v>
      </c>
      <c r="G17" s="19">
        <f>SUM(G18:G48)</f>
        <v>0</v>
      </c>
      <c r="H17" s="26">
        <f>SUM(H18:H47)</f>
        <v>0</v>
      </c>
      <c r="I17" s="38">
        <f>SUM(I18:I48)</f>
        <v>486928.79</v>
      </c>
    </row>
    <row r="18" spans="1:9" ht="15">
      <c r="A18" s="28" t="s">
        <v>9</v>
      </c>
      <c r="B18" s="28"/>
      <c r="C18" s="28"/>
      <c r="D18" s="72">
        <v>38700</v>
      </c>
      <c r="E18" s="25">
        <f>C18+D18</f>
        <v>38700</v>
      </c>
      <c r="F18" s="61"/>
      <c r="G18" s="75"/>
      <c r="H18" s="57">
        <f>F18+G18</f>
        <v>0</v>
      </c>
      <c r="I18" s="69">
        <f>B18+E18+H18</f>
        <v>38700</v>
      </c>
    </row>
    <row r="19" spans="1:9" ht="15">
      <c r="A19" s="28" t="s">
        <v>10</v>
      </c>
      <c r="B19" s="28"/>
      <c r="C19" s="28"/>
      <c r="D19" s="92"/>
      <c r="E19" s="25">
        <f aca="true" t="shared" si="4" ref="E19:E48">C19+D19</f>
        <v>0</v>
      </c>
      <c r="F19" s="61"/>
      <c r="G19" s="75"/>
      <c r="H19" s="57">
        <f aca="true" t="shared" si="5" ref="H19:H46">F19+G19</f>
        <v>0</v>
      </c>
      <c r="I19" s="69">
        <f aca="true" t="shared" si="6" ref="I19:I48">B19+E19+H19</f>
        <v>0</v>
      </c>
    </row>
    <row r="20" spans="1:9" ht="15">
      <c r="A20" s="28" t="s">
        <v>11</v>
      </c>
      <c r="B20" s="28"/>
      <c r="C20" s="28"/>
      <c r="D20" s="72">
        <v>3500</v>
      </c>
      <c r="E20" s="25">
        <f t="shared" si="4"/>
        <v>3500</v>
      </c>
      <c r="F20" s="61"/>
      <c r="G20" s="75"/>
      <c r="H20" s="57">
        <f t="shared" si="5"/>
        <v>0</v>
      </c>
      <c r="I20" s="69">
        <f t="shared" si="6"/>
        <v>3500</v>
      </c>
    </row>
    <row r="21" spans="1:9" ht="15">
      <c r="A21" s="28" t="s">
        <v>12</v>
      </c>
      <c r="B21" s="28"/>
      <c r="C21" s="28"/>
      <c r="D21" s="92"/>
      <c r="E21" s="25">
        <f t="shared" si="4"/>
        <v>0</v>
      </c>
      <c r="F21" s="61"/>
      <c r="G21" s="75"/>
      <c r="H21" s="57">
        <f t="shared" si="5"/>
        <v>0</v>
      </c>
      <c r="I21" s="69">
        <f t="shared" si="6"/>
        <v>0</v>
      </c>
    </row>
    <row r="22" spans="1:9" ht="15">
      <c r="A22" s="28" t="s">
        <v>13</v>
      </c>
      <c r="B22" s="28"/>
      <c r="C22" s="28"/>
      <c r="D22" s="92"/>
      <c r="E22" s="25">
        <f t="shared" si="4"/>
        <v>0</v>
      </c>
      <c r="F22" s="61"/>
      <c r="G22" s="75"/>
      <c r="H22" s="57">
        <f t="shared" si="5"/>
        <v>0</v>
      </c>
      <c r="I22" s="69">
        <f t="shared" si="6"/>
        <v>0</v>
      </c>
    </row>
    <row r="23" spans="1:9" ht="15">
      <c r="A23" s="28" t="s">
        <v>14</v>
      </c>
      <c r="B23" s="28"/>
      <c r="C23" s="28"/>
      <c r="D23" s="92"/>
      <c r="E23" s="25">
        <f t="shared" si="4"/>
        <v>0</v>
      </c>
      <c r="F23" s="61"/>
      <c r="G23" s="75"/>
      <c r="H23" s="57">
        <f t="shared" si="5"/>
        <v>0</v>
      </c>
      <c r="I23" s="69">
        <f t="shared" si="6"/>
        <v>0</v>
      </c>
    </row>
    <row r="24" spans="1:9" ht="15">
      <c r="A24" s="28" t="s">
        <v>15</v>
      </c>
      <c r="B24" s="28"/>
      <c r="C24" s="28"/>
      <c r="D24" s="92"/>
      <c r="E24" s="25">
        <f t="shared" si="4"/>
        <v>0</v>
      </c>
      <c r="F24" s="61"/>
      <c r="G24" s="75"/>
      <c r="H24" s="57">
        <f t="shared" si="5"/>
        <v>0</v>
      </c>
      <c r="I24" s="69">
        <f t="shared" si="6"/>
        <v>0</v>
      </c>
    </row>
    <row r="25" spans="1:9" ht="15">
      <c r="A25" s="28" t="s">
        <v>16</v>
      </c>
      <c r="B25" s="28"/>
      <c r="C25" s="28"/>
      <c r="D25" s="72">
        <v>50000</v>
      </c>
      <c r="E25" s="25">
        <f t="shared" si="4"/>
        <v>50000</v>
      </c>
      <c r="F25" s="61"/>
      <c r="G25" s="75"/>
      <c r="H25" s="57">
        <f t="shared" si="5"/>
        <v>0</v>
      </c>
      <c r="I25" s="69">
        <f t="shared" si="6"/>
        <v>50000</v>
      </c>
    </row>
    <row r="26" spans="1:9" ht="15">
      <c r="A26" s="28" t="s">
        <v>17</v>
      </c>
      <c r="B26" s="28"/>
      <c r="C26" s="28"/>
      <c r="D26" s="72">
        <f>15000+19766.43+35000</f>
        <v>69766.43</v>
      </c>
      <c r="E26" s="25">
        <f t="shared" si="4"/>
        <v>69766.43</v>
      </c>
      <c r="F26" s="61"/>
      <c r="G26" s="75"/>
      <c r="H26" s="57">
        <f t="shared" si="5"/>
        <v>0</v>
      </c>
      <c r="I26" s="69">
        <f t="shared" si="6"/>
        <v>69766.43</v>
      </c>
    </row>
    <row r="27" spans="1:9" ht="15">
      <c r="A27" s="28" t="s">
        <v>18</v>
      </c>
      <c r="B27" s="28"/>
      <c r="C27" s="28"/>
      <c r="D27" s="92"/>
      <c r="E27" s="25">
        <f t="shared" si="4"/>
        <v>0</v>
      </c>
      <c r="F27" s="61"/>
      <c r="G27" s="75"/>
      <c r="H27" s="57">
        <f t="shared" si="5"/>
        <v>0</v>
      </c>
      <c r="I27" s="69">
        <f t="shared" si="6"/>
        <v>0</v>
      </c>
    </row>
    <row r="28" spans="1:9" ht="15">
      <c r="A28" s="28" t="s">
        <v>19</v>
      </c>
      <c r="B28" s="28"/>
      <c r="C28" s="28"/>
      <c r="D28" s="92"/>
      <c r="E28" s="25">
        <f t="shared" si="4"/>
        <v>0</v>
      </c>
      <c r="F28" s="61"/>
      <c r="G28" s="75"/>
      <c r="H28" s="57">
        <f t="shared" si="5"/>
        <v>0</v>
      </c>
      <c r="I28" s="69">
        <f t="shared" si="6"/>
        <v>0</v>
      </c>
    </row>
    <row r="29" spans="1:9" ht="15">
      <c r="A29" s="28" t="s">
        <v>20</v>
      </c>
      <c r="B29" s="28"/>
      <c r="C29" s="28"/>
      <c r="D29" s="72"/>
      <c r="E29" s="25">
        <f>C29+D29</f>
        <v>0</v>
      </c>
      <c r="F29" s="61"/>
      <c r="G29" s="75"/>
      <c r="H29" s="57">
        <f t="shared" si="5"/>
        <v>0</v>
      </c>
      <c r="I29" s="69">
        <f t="shared" si="6"/>
        <v>0</v>
      </c>
    </row>
    <row r="30" spans="1:9" ht="15">
      <c r="A30" s="28" t="s">
        <v>21</v>
      </c>
      <c r="B30" s="28"/>
      <c r="C30" s="28"/>
      <c r="D30" s="92"/>
      <c r="E30" s="25">
        <f t="shared" si="4"/>
        <v>0</v>
      </c>
      <c r="F30" s="61"/>
      <c r="G30" s="75"/>
      <c r="H30" s="57">
        <f t="shared" si="5"/>
        <v>0</v>
      </c>
      <c r="I30" s="69">
        <f t="shared" si="6"/>
        <v>0</v>
      </c>
    </row>
    <row r="31" spans="1:9" ht="15">
      <c r="A31" s="28" t="s">
        <v>22</v>
      </c>
      <c r="B31" s="28"/>
      <c r="C31" s="28"/>
      <c r="D31" s="72">
        <v>110000</v>
      </c>
      <c r="E31" s="25">
        <f t="shared" si="4"/>
        <v>110000</v>
      </c>
      <c r="F31" s="61"/>
      <c r="G31" s="75"/>
      <c r="H31" s="57">
        <f t="shared" si="5"/>
        <v>0</v>
      </c>
      <c r="I31" s="69">
        <f t="shared" si="6"/>
        <v>110000</v>
      </c>
    </row>
    <row r="32" spans="1:9" ht="15">
      <c r="A32" s="28" t="s">
        <v>23</v>
      </c>
      <c r="B32" s="28"/>
      <c r="C32" s="28"/>
      <c r="D32" s="72">
        <v>50000</v>
      </c>
      <c r="E32" s="25">
        <f t="shared" si="4"/>
        <v>50000</v>
      </c>
      <c r="F32" s="61"/>
      <c r="G32" s="75"/>
      <c r="H32" s="57">
        <f t="shared" si="5"/>
        <v>0</v>
      </c>
      <c r="I32" s="69">
        <f t="shared" si="6"/>
        <v>50000</v>
      </c>
    </row>
    <row r="33" spans="1:9" ht="15">
      <c r="A33" s="28" t="s">
        <v>24</v>
      </c>
      <c r="B33" s="28"/>
      <c r="C33" s="28"/>
      <c r="D33" s="72">
        <v>30000</v>
      </c>
      <c r="E33" s="25">
        <f t="shared" si="4"/>
        <v>30000</v>
      </c>
      <c r="F33" s="61"/>
      <c r="G33" s="75"/>
      <c r="H33" s="57">
        <f t="shared" si="5"/>
        <v>0</v>
      </c>
      <c r="I33" s="69">
        <f t="shared" si="6"/>
        <v>30000</v>
      </c>
    </row>
    <row r="34" spans="1:9" ht="15">
      <c r="A34" s="28" t="s">
        <v>25</v>
      </c>
      <c r="B34" s="28"/>
      <c r="C34" s="28"/>
      <c r="D34" s="72">
        <v>20000</v>
      </c>
      <c r="E34" s="25">
        <f t="shared" si="4"/>
        <v>20000</v>
      </c>
      <c r="F34" s="61"/>
      <c r="G34" s="75"/>
      <c r="H34" s="57">
        <f t="shared" si="5"/>
        <v>0</v>
      </c>
      <c r="I34" s="69">
        <f t="shared" si="6"/>
        <v>20000</v>
      </c>
    </row>
    <row r="35" spans="1:9" ht="15">
      <c r="A35" s="28" t="s">
        <v>26</v>
      </c>
      <c r="B35" s="28"/>
      <c r="C35" s="28"/>
      <c r="D35" s="92"/>
      <c r="E35" s="25">
        <f t="shared" si="4"/>
        <v>0</v>
      </c>
      <c r="F35" s="61"/>
      <c r="G35" s="75"/>
      <c r="H35" s="57">
        <f t="shared" si="5"/>
        <v>0</v>
      </c>
      <c r="I35" s="69">
        <f t="shared" si="6"/>
        <v>0</v>
      </c>
    </row>
    <row r="36" spans="1:9" ht="15">
      <c r="A36" s="28" t="s">
        <v>27</v>
      </c>
      <c r="B36" s="28"/>
      <c r="C36" s="28"/>
      <c r="D36" s="72"/>
      <c r="E36" s="25">
        <f t="shared" si="4"/>
        <v>0</v>
      </c>
      <c r="F36" s="61"/>
      <c r="G36" s="75"/>
      <c r="H36" s="57">
        <f t="shared" si="5"/>
        <v>0</v>
      </c>
      <c r="I36" s="69">
        <f t="shared" si="6"/>
        <v>0</v>
      </c>
    </row>
    <row r="37" spans="1:9" ht="15">
      <c r="A37" s="28" t="s">
        <v>28</v>
      </c>
      <c r="B37" s="28"/>
      <c r="C37" s="28"/>
      <c r="D37" s="92"/>
      <c r="E37" s="25">
        <f t="shared" si="4"/>
        <v>0</v>
      </c>
      <c r="F37" s="61"/>
      <c r="G37" s="75"/>
      <c r="H37" s="57">
        <f t="shared" si="5"/>
        <v>0</v>
      </c>
      <c r="I37" s="69">
        <f t="shared" si="6"/>
        <v>0</v>
      </c>
    </row>
    <row r="38" spans="1:9" ht="15">
      <c r="A38" s="28" t="s">
        <v>29</v>
      </c>
      <c r="B38" s="28"/>
      <c r="C38" s="28"/>
      <c r="D38" s="92"/>
      <c r="E38" s="25">
        <f t="shared" si="4"/>
        <v>0</v>
      </c>
      <c r="F38" s="61"/>
      <c r="G38" s="75"/>
      <c r="H38" s="57">
        <f t="shared" si="5"/>
        <v>0</v>
      </c>
      <c r="I38" s="69">
        <f t="shared" si="6"/>
        <v>0</v>
      </c>
    </row>
    <row r="39" spans="1:9" ht="15">
      <c r="A39" s="28" t="s">
        <v>30</v>
      </c>
      <c r="B39" s="28"/>
      <c r="C39" s="28"/>
      <c r="D39" s="92"/>
      <c r="E39" s="25">
        <f>C39+D39</f>
        <v>0</v>
      </c>
      <c r="F39" s="61"/>
      <c r="G39" s="75"/>
      <c r="H39" s="57">
        <f t="shared" si="5"/>
        <v>0</v>
      </c>
      <c r="I39" s="69">
        <f t="shared" si="6"/>
        <v>0</v>
      </c>
    </row>
    <row r="40" spans="1:9" ht="15">
      <c r="A40" s="28" t="s">
        <v>143</v>
      </c>
      <c r="B40" s="28"/>
      <c r="C40" s="28"/>
      <c r="D40" s="92"/>
      <c r="E40" s="25"/>
      <c r="F40" s="61"/>
      <c r="G40" s="75"/>
      <c r="H40" s="57">
        <f t="shared" si="5"/>
        <v>0</v>
      </c>
      <c r="I40" s="69">
        <f t="shared" si="6"/>
        <v>0</v>
      </c>
    </row>
    <row r="41" spans="1:9" ht="15">
      <c r="A41" s="28" t="s">
        <v>31</v>
      </c>
      <c r="B41" s="28"/>
      <c r="C41" s="28"/>
      <c r="D41" s="92"/>
      <c r="E41" s="25">
        <f t="shared" si="4"/>
        <v>0</v>
      </c>
      <c r="F41" s="61"/>
      <c r="G41" s="75"/>
      <c r="H41" s="57">
        <f t="shared" si="5"/>
        <v>0</v>
      </c>
      <c r="I41" s="69">
        <f t="shared" si="6"/>
        <v>0</v>
      </c>
    </row>
    <row r="42" spans="1:9" ht="15">
      <c r="A42" s="28" t="s">
        <v>32</v>
      </c>
      <c r="B42" s="28"/>
      <c r="C42" s="28"/>
      <c r="D42" s="92"/>
      <c r="E42" s="25">
        <f t="shared" si="4"/>
        <v>0</v>
      </c>
      <c r="F42" s="61"/>
      <c r="G42" s="75"/>
      <c r="H42" s="57">
        <f t="shared" si="5"/>
        <v>0</v>
      </c>
      <c r="I42" s="69">
        <f t="shared" si="6"/>
        <v>0</v>
      </c>
    </row>
    <row r="43" spans="1:9" ht="15">
      <c r="A43" s="28" t="s">
        <v>33</v>
      </c>
      <c r="B43" s="28"/>
      <c r="C43" s="28"/>
      <c r="D43" s="92"/>
      <c r="E43" s="25">
        <f t="shared" si="4"/>
        <v>0</v>
      </c>
      <c r="F43" s="61"/>
      <c r="G43" s="75"/>
      <c r="H43" s="57">
        <f t="shared" si="5"/>
        <v>0</v>
      </c>
      <c r="I43" s="69">
        <f t="shared" si="6"/>
        <v>0</v>
      </c>
    </row>
    <row r="44" spans="1:9" ht="15">
      <c r="A44" s="28" t="s">
        <v>34</v>
      </c>
      <c r="B44" s="28"/>
      <c r="C44" s="28"/>
      <c r="D44" s="92"/>
      <c r="E44" s="25">
        <f t="shared" si="4"/>
        <v>0</v>
      </c>
      <c r="F44" s="61"/>
      <c r="G44" s="75"/>
      <c r="H44" s="57">
        <f t="shared" si="5"/>
        <v>0</v>
      </c>
      <c r="I44" s="69">
        <f t="shared" si="6"/>
        <v>0</v>
      </c>
    </row>
    <row r="45" spans="1:9" ht="15">
      <c r="A45" s="28" t="s">
        <v>35</v>
      </c>
      <c r="B45" s="28"/>
      <c r="C45" s="28"/>
      <c r="D45" s="92"/>
      <c r="E45" s="25">
        <f t="shared" si="4"/>
        <v>0</v>
      </c>
      <c r="F45" s="61"/>
      <c r="G45" s="75"/>
      <c r="H45" s="57">
        <f>F45+G45</f>
        <v>0</v>
      </c>
      <c r="I45" s="69">
        <f t="shared" si="6"/>
        <v>0</v>
      </c>
    </row>
    <row r="46" spans="1:9" ht="15">
      <c r="A46" s="28" t="s">
        <v>36</v>
      </c>
      <c r="B46" s="28"/>
      <c r="C46" s="91">
        <v>1800</v>
      </c>
      <c r="D46" s="92"/>
      <c r="E46" s="25">
        <f t="shared" si="4"/>
        <v>1800</v>
      </c>
      <c r="F46" s="61"/>
      <c r="G46" s="75"/>
      <c r="H46" s="57">
        <f t="shared" si="5"/>
        <v>0</v>
      </c>
      <c r="I46" s="69">
        <f t="shared" si="6"/>
        <v>1800</v>
      </c>
    </row>
    <row r="47" spans="1:9" ht="15">
      <c r="A47" s="28" t="s">
        <v>37</v>
      </c>
      <c r="B47" s="28"/>
      <c r="C47" s="28"/>
      <c r="D47" s="92"/>
      <c r="E47" s="25">
        <f t="shared" si="4"/>
        <v>0</v>
      </c>
      <c r="F47" s="61"/>
      <c r="G47" s="75"/>
      <c r="H47" s="57">
        <f>F47+G47</f>
        <v>0</v>
      </c>
      <c r="I47" s="69">
        <f t="shared" si="6"/>
        <v>0</v>
      </c>
    </row>
    <row r="48" spans="1:9" ht="15">
      <c r="A48" s="28" t="s">
        <v>153</v>
      </c>
      <c r="B48" s="73">
        <v>102762.36</v>
      </c>
      <c r="C48" s="28"/>
      <c r="D48" s="72">
        <v>10400</v>
      </c>
      <c r="E48" s="25">
        <f t="shared" si="4"/>
        <v>10400</v>
      </c>
      <c r="F48" s="61"/>
      <c r="G48" s="75"/>
      <c r="H48" s="57">
        <f>F48+G48</f>
        <v>0</v>
      </c>
      <c r="I48" s="69">
        <f t="shared" si="6"/>
        <v>113162.36</v>
      </c>
    </row>
    <row r="49" spans="1:9" ht="15">
      <c r="A49" s="2" t="s">
        <v>38</v>
      </c>
      <c r="B49" s="6">
        <f aca="true" t="shared" si="7" ref="B49:I49">B50+B51+B52+B53+B54</f>
        <v>0</v>
      </c>
      <c r="C49" s="6">
        <f t="shared" si="7"/>
        <v>0</v>
      </c>
      <c r="D49" s="19">
        <f t="shared" si="7"/>
        <v>0</v>
      </c>
      <c r="E49" s="26">
        <f t="shared" si="7"/>
        <v>0</v>
      </c>
      <c r="F49" s="38">
        <f t="shared" si="7"/>
        <v>0</v>
      </c>
      <c r="G49" s="19">
        <f t="shared" si="7"/>
        <v>0</v>
      </c>
      <c r="H49" s="26">
        <f t="shared" si="7"/>
        <v>0</v>
      </c>
      <c r="I49" s="38">
        <f t="shared" si="7"/>
        <v>0</v>
      </c>
    </row>
    <row r="50" spans="1:9" ht="15">
      <c r="A50" s="28" t="s">
        <v>40</v>
      </c>
      <c r="B50" s="28"/>
      <c r="C50" s="28"/>
      <c r="D50" s="30"/>
      <c r="E50" s="27">
        <f>C50+D50</f>
        <v>0</v>
      </c>
      <c r="F50" s="46"/>
      <c r="G50" s="30"/>
      <c r="H50" s="57">
        <f>F50+G50</f>
        <v>0</v>
      </c>
      <c r="I50" s="69">
        <f>B50+E50+H50</f>
        <v>0</v>
      </c>
    </row>
    <row r="51" spans="1:9" ht="15">
      <c r="A51" s="28" t="s">
        <v>39</v>
      </c>
      <c r="B51" s="28"/>
      <c r="C51" s="28"/>
      <c r="D51" s="30"/>
      <c r="E51" s="27">
        <f>C51+D51</f>
        <v>0</v>
      </c>
      <c r="F51" s="46"/>
      <c r="G51" s="30"/>
      <c r="H51" s="57">
        <f>F51+G51</f>
        <v>0</v>
      </c>
      <c r="I51" s="69">
        <f>B51+E51+H51</f>
        <v>0</v>
      </c>
    </row>
    <row r="52" spans="1:9" ht="15">
      <c r="A52" s="28" t="s">
        <v>41</v>
      </c>
      <c r="B52" s="28"/>
      <c r="C52" s="28"/>
      <c r="D52" s="30"/>
      <c r="E52" s="27">
        <f>C52+D52</f>
        <v>0</v>
      </c>
      <c r="F52" s="46"/>
      <c r="G52" s="30"/>
      <c r="H52" s="57">
        <f>F52+G52</f>
        <v>0</v>
      </c>
      <c r="I52" s="69">
        <f>B52+E52+H52</f>
        <v>0</v>
      </c>
    </row>
    <row r="53" spans="1:9" ht="15">
      <c r="A53" s="28" t="s">
        <v>42</v>
      </c>
      <c r="B53" s="28"/>
      <c r="C53" s="28"/>
      <c r="D53" s="30"/>
      <c r="E53" s="27">
        <f>C53+D53</f>
        <v>0</v>
      </c>
      <c r="F53" s="61"/>
      <c r="G53" s="75"/>
      <c r="H53" s="57">
        <f>F53+G53</f>
        <v>0</v>
      </c>
      <c r="I53" s="69">
        <f>B53+E53+H53</f>
        <v>0</v>
      </c>
    </row>
    <row r="54" spans="1:9" ht="15">
      <c r="A54" s="28" t="s">
        <v>43</v>
      </c>
      <c r="B54" s="28"/>
      <c r="C54" s="28"/>
      <c r="D54" s="30"/>
      <c r="E54" s="27">
        <f>C54+D54</f>
        <v>0</v>
      </c>
      <c r="F54" s="46"/>
      <c r="G54" s="30"/>
      <c r="H54" s="57">
        <f>F54+G54</f>
        <v>0</v>
      </c>
      <c r="I54" s="69">
        <f>B54+E54+H54</f>
        <v>0</v>
      </c>
    </row>
    <row r="55" spans="1:9" ht="15">
      <c r="A55" s="2" t="s">
        <v>44</v>
      </c>
      <c r="B55" s="6">
        <f aca="true" t="shared" si="8" ref="B55:I55">B56+B57+B58</f>
        <v>0</v>
      </c>
      <c r="C55" s="6">
        <f t="shared" si="8"/>
        <v>0</v>
      </c>
      <c r="D55" s="19">
        <f t="shared" si="8"/>
        <v>0</v>
      </c>
      <c r="E55" s="26">
        <f t="shared" si="8"/>
        <v>0</v>
      </c>
      <c r="F55" s="38">
        <f t="shared" si="8"/>
        <v>0</v>
      </c>
      <c r="G55" s="19">
        <f t="shared" si="8"/>
        <v>0</v>
      </c>
      <c r="H55" s="26">
        <f t="shared" si="8"/>
        <v>0</v>
      </c>
      <c r="I55" s="38">
        <f t="shared" si="8"/>
        <v>0</v>
      </c>
    </row>
    <row r="56" spans="1:9" ht="15">
      <c r="A56" s="28" t="s">
        <v>45</v>
      </c>
      <c r="B56" s="28"/>
      <c r="C56" s="28"/>
      <c r="D56" s="30"/>
      <c r="E56" s="27">
        <f>C56+D56</f>
        <v>0</v>
      </c>
      <c r="F56" s="46"/>
      <c r="G56" s="30"/>
      <c r="H56" s="57">
        <f>F56+G56</f>
        <v>0</v>
      </c>
      <c r="I56" s="69">
        <f>B56+E56+H56</f>
        <v>0</v>
      </c>
    </row>
    <row r="57" spans="1:9" ht="15">
      <c r="A57" s="28" t="s">
        <v>46</v>
      </c>
      <c r="B57" s="28"/>
      <c r="C57" s="28"/>
      <c r="D57" s="30"/>
      <c r="E57" s="27">
        <f>C57+D57</f>
        <v>0</v>
      </c>
      <c r="F57" s="46"/>
      <c r="G57" s="30"/>
      <c r="H57" s="57">
        <f>F57+G57</f>
        <v>0</v>
      </c>
      <c r="I57" s="69">
        <f>B57+E57+H57</f>
        <v>0</v>
      </c>
    </row>
    <row r="58" spans="1:9" ht="15">
      <c r="A58" s="28" t="s">
        <v>47</v>
      </c>
      <c r="B58" s="28"/>
      <c r="C58" s="28"/>
      <c r="D58" s="30"/>
      <c r="E58" s="27">
        <f>C58+D58</f>
        <v>0</v>
      </c>
      <c r="F58" s="46"/>
      <c r="G58" s="30"/>
      <c r="H58" s="57">
        <f>F58+G58</f>
        <v>0</v>
      </c>
      <c r="I58" s="69">
        <f>B58+E58+H58</f>
        <v>0</v>
      </c>
    </row>
    <row r="59" spans="1:9" ht="15">
      <c r="A59" s="2" t="s">
        <v>48</v>
      </c>
      <c r="B59" s="5">
        <f aca="true" t="shared" si="9" ref="B59:H59">SUM(B60:B66)</f>
        <v>68509</v>
      </c>
      <c r="C59" s="5">
        <f t="shared" si="9"/>
        <v>10191</v>
      </c>
      <c r="D59" s="18">
        <f t="shared" si="9"/>
        <v>6300</v>
      </c>
      <c r="E59" s="24">
        <f t="shared" si="9"/>
        <v>16491</v>
      </c>
      <c r="F59" s="36">
        <f t="shared" si="9"/>
        <v>0</v>
      </c>
      <c r="G59" s="18">
        <f t="shared" si="9"/>
        <v>0</v>
      </c>
      <c r="H59" s="24">
        <f t="shared" si="9"/>
        <v>0</v>
      </c>
      <c r="I59" s="38">
        <f>SUM(I60:I66)</f>
        <v>85000</v>
      </c>
    </row>
    <row r="60" spans="1:9" ht="15">
      <c r="A60" s="28" t="s">
        <v>49</v>
      </c>
      <c r="B60" s="73">
        <f>80000-10191-1300</f>
        <v>68509</v>
      </c>
      <c r="C60" s="91">
        <v>10191</v>
      </c>
      <c r="D60" s="72">
        <f>650+650</f>
        <v>1300</v>
      </c>
      <c r="E60" s="25">
        <f>C60+D60</f>
        <v>11491</v>
      </c>
      <c r="F60" s="46"/>
      <c r="G60" s="30"/>
      <c r="H60" s="57">
        <f>F60+G60</f>
        <v>0</v>
      </c>
      <c r="I60" s="69">
        <f aca="true" t="shared" si="10" ref="I60:I66">B60+E60+H60</f>
        <v>80000</v>
      </c>
    </row>
    <row r="61" spans="1:9" ht="15">
      <c r="A61" s="28" t="s">
        <v>50</v>
      </c>
      <c r="B61" s="28"/>
      <c r="C61" s="28"/>
      <c r="D61" s="30"/>
      <c r="E61" s="25">
        <f aca="true" t="shared" si="11" ref="E61:E66">C61+D61</f>
        <v>0</v>
      </c>
      <c r="F61" s="46"/>
      <c r="G61" s="30"/>
      <c r="H61" s="57">
        <f aca="true" t="shared" si="12" ref="H61:H66">F61+G61</f>
        <v>0</v>
      </c>
      <c r="I61" s="69">
        <f t="shared" si="10"/>
        <v>0</v>
      </c>
    </row>
    <row r="62" spans="1:9" ht="15">
      <c r="A62" s="28" t="s">
        <v>51</v>
      </c>
      <c r="B62" s="28"/>
      <c r="C62" s="28"/>
      <c r="D62" s="30"/>
      <c r="E62" s="25">
        <f t="shared" si="11"/>
        <v>0</v>
      </c>
      <c r="F62" s="46"/>
      <c r="G62" s="30"/>
      <c r="H62" s="57">
        <f t="shared" si="12"/>
        <v>0</v>
      </c>
      <c r="I62" s="69">
        <f t="shared" si="10"/>
        <v>0</v>
      </c>
    </row>
    <row r="63" spans="1:9" ht="15">
      <c r="A63" s="28" t="s">
        <v>52</v>
      </c>
      <c r="B63" s="28"/>
      <c r="C63" s="28"/>
      <c r="D63" s="30"/>
      <c r="E63" s="25">
        <f t="shared" si="11"/>
        <v>0</v>
      </c>
      <c r="F63" s="46"/>
      <c r="G63" s="30"/>
      <c r="H63" s="57">
        <f t="shared" si="12"/>
        <v>0</v>
      </c>
      <c r="I63" s="69">
        <f t="shared" si="10"/>
        <v>0</v>
      </c>
    </row>
    <row r="64" spans="1:9" ht="15">
      <c r="A64" s="28" t="s">
        <v>53</v>
      </c>
      <c r="B64" s="28"/>
      <c r="C64" s="28"/>
      <c r="D64" s="72">
        <v>5000</v>
      </c>
      <c r="E64" s="25">
        <f t="shared" si="11"/>
        <v>5000</v>
      </c>
      <c r="F64" s="46"/>
      <c r="G64" s="30"/>
      <c r="H64" s="57">
        <f t="shared" si="12"/>
        <v>0</v>
      </c>
      <c r="I64" s="69">
        <f t="shared" si="10"/>
        <v>5000</v>
      </c>
    </row>
    <row r="65" spans="1:9" ht="15">
      <c r="A65" s="28" t="s">
        <v>54</v>
      </c>
      <c r="B65" s="28"/>
      <c r="C65" s="28"/>
      <c r="D65" s="30"/>
      <c r="E65" s="25">
        <f t="shared" si="11"/>
        <v>0</v>
      </c>
      <c r="F65" s="46"/>
      <c r="G65" s="30"/>
      <c r="H65" s="57">
        <f t="shared" si="12"/>
        <v>0</v>
      </c>
      <c r="I65" s="69">
        <f t="shared" si="10"/>
        <v>0</v>
      </c>
    </row>
    <row r="66" spans="1:9" ht="15">
      <c r="A66" s="28" t="s">
        <v>55</v>
      </c>
      <c r="B66" s="28"/>
      <c r="C66" s="28"/>
      <c r="D66" s="30"/>
      <c r="E66" s="25">
        <f t="shared" si="11"/>
        <v>0</v>
      </c>
      <c r="F66" s="46"/>
      <c r="G66" s="30"/>
      <c r="H66" s="57">
        <f t="shared" si="12"/>
        <v>0</v>
      </c>
      <c r="I66" s="69">
        <f t="shared" si="10"/>
        <v>0</v>
      </c>
    </row>
    <row r="67" spans="1:9" ht="15">
      <c r="A67" s="2" t="s">
        <v>56</v>
      </c>
      <c r="B67" s="2"/>
      <c r="C67" s="6">
        <f aca="true" t="shared" si="13" ref="C67:I67">SUM(C68:C86)</f>
        <v>0</v>
      </c>
      <c r="D67" s="19">
        <f t="shared" si="13"/>
        <v>107304</v>
      </c>
      <c r="E67" s="26">
        <f t="shared" si="13"/>
        <v>107304</v>
      </c>
      <c r="F67" s="38">
        <f t="shared" si="13"/>
        <v>0</v>
      </c>
      <c r="G67" s="19">
        <f t="shared" si="13"/>
        <v>0</v>
      </c>
      <c r="H67" s="26">
        <f t="shared" si="13"/>
        <v>0</v>
      </c>
      <c r="I67" s="38">
        <f t="shared" si="13"/>
        <v>107304</v>
      </c>
    </row>
    <row r="68" spans="1:9" ht="15">
      <c r="A68" s="28" t="s">
        <v>57</v>
      </c>
      <c r="B68" s="28"/>
      <c r="C68" s="28"/>
      <c r="D68" s="75"/>
      <c r="E68" s="25">
        <f>C68+D68</f>
        <v>0</v>
      </c>
      <c r="F68" s="46"/>
      <c r="G68" s="30"/>
      <c r="H68" s="57">
        <f>F68+G68</f>
        <v>0</v>
      </c>
      <c r="I68" s="69">
        <f>B68+E68+H68</f>
        <v>0</v>
      </c>
    </row>
    <row r="69" spans="1:9" ht="15">
      <c r="A69" s="28" t="s">
        <v>58</v>
      </c>
      <c r="B69" s="28"/>
      <c r="C69" s="28"/>
      <c r="D69" s="80"/>
      <c r="E69" s="25">
        <f aca="true" t="shared" si="14" ref="E69:E86">C69+D69</f>
        <v>0</v>
      </c>
      <c r="F69" s="46"/>
      <c r="G69" s="75"/>
      <c r="H69" s="57">
        <f aca="true" t="shared" si="15" ref="H69:H85">F69+G69</f>
        <v>0</v>
      </c>
      <c r="I69" s="69">
        <f aca="true" t="shared" si="16" ref="I69:I127">B69+E69+H69</f>
        <v>0</v>
      </c>
    </row>
    <row r="70" spans="1:9" ht="15">
      <c r="A70" s="28" t="s">
        <v>59</v>
      </c>
      <c r="B70" s="28"/>
      <c r="C70" s="28"/>
      <c r="D70" s="72">
        <v>77304</v>
      </c>
      <c r="E70" s="25">
        <f t="shared" si="14"/>
        <v>77304</v>
      </c>
      <c r="F70" s="46"/>
      <c r="G70" s="30"/>
      <c r="H70" s="57">
        <f t="shared" si="15"/>
        <v>0</v>
      </c>
      <c r="I70" s="69">
        <f t="shared" si="16"/>
        <v>77304</v>
      </c>
    </row>
    <row r="71" spans="1:9" ht="15">
      <c r="A71" s="28" t="s">
        <v>61</v>
      </c>
      <c r="B71" s="28"/>
      <c r="C71" s="28"/>
      <c r="D71" s="92"/>
      <c r="E71" s="25">
        <f t="shared" si="14"/>
        <v>0</v>
      </c>
      <c r="F71" s="46"/>
      <c r="G71" s="30"/>
      <c r="H71" s="57">
        <f t="shared" si="15"/>
        <v>0</v>
      </c>
      <c r="I71" s="69">
        <f t="shared" si="16"/>
        <v>0</v>
      </c>
    </row>
    <row r="72" spans="1:9" ht="15">
      <c r="A72" s="28" t="s">
        <v>60</v>
      </c>
      <c r="B72" s="28"/>
      <c r="C72" s="28"/>
      <c r="D72" s="92"/>
      <c r="E72" s="25">
        <f t="shared" si="14"/>
        <v>0</v>
      </c>
      <c r="F72" s="46"/>
      <c r="G72" s="30"/>
      <c r="H72" s="57">
        <f t="shared" si="15"/>
        <v>0</v>
      </c>
      <c r="I72" s="69">
        <f t="shared" si="16"/>
        <v>0</v>
      </c>
    </row>
    <row r="73" spans="1:9" ht="15">
      <c r="A73" s="28" t="s">
        <v>62</v>
      </c>
      <c r="B73" s="28"/>
      <c r="C73" s="28"/>
      <c r="D73" s="72"/>
      <c r="E73" s="25">
        <f t="shared" si="14"/>
        <v>0</v>
      </c>
      <c r="F73" s="46"/>
      <c r="G73" s="30"/>
      <c r="H73" s="57">
        <f t="shared" si="15"/>
        <v>0</v>
      </c>
      <c r="I73" s="69">
        <f t="shared" si="16"/>
        <v>0</v>
      </c>
    </row>
    <row r="74" spans="1:9" ht="15">
      <c r="A74" s="28" t="s">
        <v>63</v>
      </c>
      <c r="B74" s="28"/>
      <c r="C74" s="28"/>
      <c r="D74" s="92"/>
      <c r="E74" s="25">
        <f t="shared" si="14"/>
        <v>0</v>
      </c>
      <c r="F74" s="46"/>
      <c r="G74" s="30"/>
      <c r="H74" s="57">
        <f t="shared" si="15"/>
        <v>0</v>
      </c>
      <c r="I74" s="69">
        <f t="shared" si="16"/>
        <v>0</v>
      </c>
    </row>
    <row r="75" spans="1:9" ht="15">
      <c r="A75" s="28" t="s">
        <v>64</v>
      </c>
      <c r="B75" s="28"/>
      <c r="C75" s="28"/>
      <c r="D75" s="92"/>
      <c r="E75" s="25">
        <f t="shared" si="14"/>
        <v>0</v>
      </c>
      <c r="F75" s="46"/>
      <c r="G75" s="30"/>
      <c r="H75" s="57">
        <f t="shared" si="15"/>
        <v>0</v>
      </c>
      <c r="I75" s="69">
        <f t="shared" si="16"/>
        <v>0</v>
      </c>
    </row>
    <row r="76" spans="1:9" ht="15">
      <c r="A76" s="28" t="s">
        <v>65</v>
      </c>
      <c r="B76" s="28"/>
      <c r="C76" s="28"/>
      <c r="D76" s="92"/>
      <c r="E76" s="25">
        <f t="shared" si="14"/>
        <v>0</v>
      </c>
      <c r="F76" s="46"/>
      <c r="G76" s="30"/>
      <c r="H76" s="57">
        <f t="shared" si="15"/>
        <v>0</v>
      </c>
      <c r="I76" s="69">
        <f t="shared" si="16"/>
        <v>0</v>
      </c>
    </row>
    <row r="77" spans="1:9" ht="15">
      <c r="A77" s="28" t="s">
        <v>66</v>
      </c>
      <c r="B77" s="28"/>
      <c r="C77" s="28"/>
      <c r="D77" s="92"/>
      <c r="E77" s="25">
        <f t="shared" si="14"/>
        <v>0</v>
      </c>
      <c r="F77" s="46"/>
      <c r="G77" s="30"/>
      <c r="H77" s="57">
        <f t="shared" si="15"/>
        <v>0</v>
      </c>
      <c r="I77" s="69">
        <f t="shared" si="16"/>
        <v>0</v>
      </c>
    </row>
    <row r="78" spans="1:9" ht="15">
      <c r="A78" s="28" t="s">
        <v>67</v>
      </c>
      <c r="B78" s="28"/>
      <c r="C78" s="28"/>
      <c r="D78" s="92"/>
      <c r="E78" s="25">
        <f t="shared" si="14"/>
        <v>0</v>
      </c>
      <c r="F78" s="46"/>
      <c r="G78" s="30"/>
      <c r="H78" s="57">
        <f t="shared" si="15"/>
        <v>0</v>
      </c>
      <c r="I78" s="69">
        <f t="shared" si="16"/>
        <v>0</v>
      </c>
    </row>
    <row r="79" spans="1:9" ht="15">
      <c r="A79" s="28" t="s">
        <v>68</v>
      </c>
      <c r="B79" s="28"/>
      <c r="C79" s="28"/>
      <c r="D79" s="72">
        <v>30000</v>
      </c>
      <c r="E79" s="25">
        <f t="shared" si="14"/>
        <v>30000</v>
      </c>
      <c r="F79" s="46"/>
      <c r="G79" s="30"/>
      <c r="H79" s="57">
        <f t="shared" si="15"/>
        <v>0</v>
      </c>
      <c r="I79" s="69">
        <f t="shared" si="16"/>
        <v>30000</v>
      </c>
    </row>
    <row r="80" spans="1:9" ht="15">
      <c r="A80" s="28" t="s">
        <v>69</v>
      </c>
      <c r="B80" s="28"/>
      <c r="C80" s="28"/>
      <c r="D80" s="92"/>
      <c r="E80" s="25">
        <f t="shared" si="14"/>
        <v>0</v>
      </c>
      <c r="F80" s="46"/>
      <c r="G80" s="30"/>
      <c r="H80" s="57">
        <f t="shared" si="15"/>
        <v>0</v>
      </c>
      <c r="I80" s="69">
        <f t="shared" si="16"/>
        <v>0</v>
      </c>
    </row>
    <row r="81" spans="1:9" ht="15">
      <c r="A81" s="28" t="s">
        <v>70</v>
      </c>
      <c r="B81" s="28"/>
      <c r="C81" s="28"/>
      <c r="D81" s="92"/>
      <c r="E81" s="25">
        <f>C81+D81</f>
        <v>0</v>
      </c>
      <c r="F81" s="46"/>
      <c r="G81" s="30"/>
      <c r="H81" s="57">
        <f t="shared" si="15"/>
        <v>0</v>
      </c>
      <c r="I81" s="69">
        <f t="shared" si="16"/>
        <v>0</v>
      </c>
    </row>
    <row r="82" spans="1:9" ht="15">
      <c r="A82" s="28" t="s">
        <v>71</v>
      </c>
      <c r="B82" s="28"/>
      <c r="C82" s="28"/>
      <c r="D82" s="92"/>
      <c r="E82" s="25">
        <f t="shared" si="14"/>
        <v>0</v>
      </c>
      <c r="F82" s="46"/>
      <c r="G82" s="30"/>
      <c r="H82" s="57">
        <f t="shared" si="15"/>
        <v>0</v>
      </c>
      <c r="I82" s="69">
        <f t="shared" si="16"/>
        <v>0</v>
      </c>
    </row>
    <row r="83" spans="1:9" ht="15">
      <c r="A83" s="28" t="s">
        <v>72</v>
      </c>
      <c r="B83" s="28"/>
      <c r="C83" s="28"/>
      <c r="D83" s="92"/>
      <c r="E83" s="25">
        <f t="shared" si="14"/>
        <v>0</v>
      </c>
      <c r="F83" s="46"/>
      <c r="G83" s="30"/>
      <c r="H83" s="57">
        <f t="shared" si="15"/>
        <v>0</v>
      </c>
      <c r="I83" s="69">
        <f t="shared" si="16"/>
        <v>0</v>
      </c>
    </row>
    <row r="84" spans="1:9" ht="15">
      <c r="A84" s="28" t="s">
        <v>73</v>
      </c>
      <c r="B84" s="28"/>
      <c r="C84" s="28"/>
      <c r="D84" s="92"/>
      <c r="E84" s="25">
        <f t="shared" si="14"/>
        <v>0</v>
      </c>
      <c r="F84" s="46"/>
      <c r="G84" s="30"/>
      <c r="H84" s="57">
        <f t="shared" si="15"/>
        <v>0</v>
      </c>
      <c r="I84" s="69">
        <f t="shared" si="16"/>
        <v>0</v>
      </c>
    </row>
    <row r="85" spans="1:9" ht="15">
      <c r="A85" s="28" t="s">
        <v>74</v>
      </c>
      <c r="B85" s="28"/>
      <c r="C85" s="28"/>
      <c r="D85" s="30"/>
      <c r="E85" s="25">
        <f t="shared" si="14"/>
        <v>0</v>
      </c>
      <c r="F85" s="46"/>
      <c r="G85" s="30"/>
      <c r="H85" s="57">
        <f t="shared" si="15"/>
        <v>0</v>
      </c>
      <c r="I85" s="69">
        <f t="shared" si="16"/>
        <v>0</v>
      </c>
    </row>
    <row r="86" spans="1:9" ht="15">
      <c r="A86" s="28" t="s">
        <v>75</v>
      </c>
      <c r="B86" s="28"/>
      <c r="C86" s="28"/>
      <c r="D86" s="30"/>
      <c r="E86" s="25">
        <f t="shared" si="14"/>
        <v>0</v>
      </c>
      <c r="F86" s="46"/>
      <c r="G86" s="30"/>
      <c r="H86" s="57">
        <f>F86+G86</f>
        <v>0</v>
      </c>
      <c r="I86" s="69">
        <f t="shared" si="16"/>
        <v>0</v>
      </c>
    </row>
    <row r="87" spans="1:9" ht="15">
      <c r="A87" s="2" t="s">
        <v>76</v>
      </c>
      <c r="B87" s="2"/>
      <c r="C87" s="6">
        <f aca="true" t="shared" si="17" ref="C87:H87">C88+C89+C90</f>
        <v>0</v>
      </c>
      <c r="D87" s="19">
        <f t="shared" si="17"/>
        <v>1269686.6400000001</v>
      </c>
      <c r="E87" s="26">
        <f t="shared" si="17"/>
        <v>1269686.6400000001</v>
      </c>
      <c r="F87" s="38">
        <f t="shared" si="17"/>
        <v>0</v>
      </c>
      <c r="G87" s="19">
        <f t="shared" si="17"/>
        <v>0</v>
      </c>
      <c r="H87" s="26">
        <f t="shared" si="17"/>
        <v>0</v>
      </c>
      <c r="I87" s="38">
        <f>I88+I89+I90</f>
        <v>1269686.6400000001</v>
      </c>
    </row>
    <row r="88" spans="1:9" ht="15">
      <c r="A88" s="28" t="s">
        <v>77</v>
      </c>
      <c r="B88" s="28"/>
      <c r="C88" s="28"/>
      <c r="D88" s="72">
        <f>68518.08+70356</f>
        <v>138874.08000000002</v>
      </c>
      <c r="E88" s="25">
        <f>C88+D88</f>
        <v>138874.08000000002</v>
      </c>
      <c r="F88" s="46"/>
      <c r="G88" s="30"/>
      <c r="H88" s="57">
        <f>F88+G88</f>
        <v>0</v>
      </c>
      <c r="I88" s="69">
        <f t="shared" si="16"/>
        <v>138874.08000000002</v>
      </c>
    </row>
    <row r="89" spans="1:9" ht="15">
      <c r="A89" s="28" t="s">
        <v>78</v>
      </c>
      <c r="B89" s="28"/>
      <c r="C89" s="28"/>
      <c r="D89" s="72">
        <f>320008.74+417196.98</f>
        <v>737205.72</v>
      </c>
      <c r="E89" s="25">
        <f>C89+D89</f>
        <v>737205.72</v>
      </c>
      <c r="F89" s="46"/>
      <c r="G89" s="30"/>
      <c r="H89" s="57">
        <f>F89+G89</f>
        <v>0</v>
      </c>
      <c r="I89" s="69">
        <f>B89+E89+H89</f>
        <v>737205.72</v>
      </c>
    </row>
    <row r="90" spans="1:9" ht="15">
      <c r="A90" s="28" t="s">
        <v>79</v>
      </c>
      <c r="B90" s="28"/>
      <c r="C90" s="28"/>
      <c r="D90" s="72">
        <v>393606.84</v>
      </c>
      <c r="E90" s="25">
        <f>C90+D90</f>
        <v>393606.84</v>
      </c>
      <c r="F90" s="46"/>
      <c r="G90" s="30"/>
      <c r="H90" s="57">
        <f>F90+G90</f>
        <v>0</v>
      </c>
      <c r="I90" s="69">
        <f t="shared" si="16"/>
        <v>393606.84</v>
      </c>
    </row>
    <row r="91" spans="1:9" ht="15">
      <c r="A91" s="2" t="s">
        <v>80</v>
      </c>
      <c r="B91" s="2"/>
      <c r="C91" s="6">
        <f aca="true" t="shared" si="18" ref="C91:I91">SUM(C92:C127)</f>
        <v>13250</v>
      </c>
      <c r="D91" s="19">
        <f t="shared" si="18"/>
        <v>596729.57</v>
      </c>
      <c r="E91" s="26">
        <f t="shared" si="18"/>
        <v>609979.57</v>
      </c>
      <c r="F91" s="38">
        <f t="shared" si="18"/>
        <v>0</v>
      </c>
      <c r="G91" s="19">
        <f t="shared" si="18"/>
        <v>0</v>
      </c>
      <c r="H91" s="26">
        <f t="shared" si="18"/>
        <v>0</v>
      </c>
      <c r="I91" s="38">
        <f t="shared" si="18"/>
        <v>609979.57</v>
      </c>
    </row>
    <row r="92" spans="1:9" ht="15">
      <c r="A92" s="28" t="s">
        <v>81</v>
      </c>
      <c r="B92" s="28"/>
      <c r="C92" s="91">
        <v>8450</v>
      </c>
      <c r="D92" s="93"/>
      <c r="E92" s="25">
        <f>C92+D92</f>
        <v>8450</v>
      </c>
      <c r="F92" s="46"/>
      <c r="G92" s="30"/>
      <c r="H92" s="57">
        <f>F92+G92</f>
        <v>0</v>
      </c>
      <c r="I92" s="69">
        <f t="shared" si="16"/>
        <v>8450</v>
      </c>
    </row>
    <row r="93" spans="1:9" ht="15">
      <c r="A93" s="28" t="s">
        <v>82</v>
      </c>
      <c r="B93" s="28"/>
      <c r="C93" s="94"/>
      <c r="D93" s="92"/>
      <c r="E93" s="25">
        <f aca="true" t="shared" si="19" ref="E93:E127">C93+D93</f>
        <v>0</v>
      </c>
      <c r="F93" s="46"/>
      <c r="G93" s="30"/>
      <c r="H93" s="57">
        <f aca="true" t="shared" si="20" ref="H93:H127">F93+G93</f>
        <v>0</v>
      </c>
      <c r="I93" s="69">
        <f t="shared" si="16"/>
        <v>0</v>
      </c>
    </row>
    <row r="94" spans="1:9" ht="15">
      <c r="A94" s="28" t="s">
        <v>83</v>
      </c>
      <c r="B94" s="28"/>
      <c r="C94" s="94"/>
      <c r="D94" s="72">
        <f>50000+15000</f>
        <v>65000</v>
      </c>
      <c r="E94" s="25">
        <f t="shared" si="19"/>
        <v>65000</v>
      </c>
      <c r="F94" s="46"/>
      <c r="G94" s="30"/>
      <c r="H94" s="57">
        <f t="shared" si="20"/>
        <v>0</v>
      </c>
      <c r="I94" s="69">
        <f t="shared" si="16"/>
        <v>65000</v>
      </c>
    </row>
    <row r="95" spans="1:9" ht="15">
      <c r="A95" s="28" t="s">
        <v>84</v>
      </c>
      <c r="B95" s="28"/>
      <c r="C95" s="94"/>
      <c r="D95" s="92"/>
      <c r="E95" s="25">
        <f t="shared" si="19"/>
        <v>0</v>
      </c>
      <c r="F95" s="46"/>
      <c r="G95" s="30"/>
      <c r="H95" s="57">
        <f t="shared" si="20"/>
        <v>0</v>
      </c>
      <c r="I95" s="69">
        <f t="shared" si="16"/>
        <v>0</v>
      </c>
    </row>
    <row r="96" spans="1:9" ht="15">
      <c r="A96" s="28" t="s">
        <v>85</v>
      </c>
      <c r="B96" s="28"/>
      <c r="C96" s="94"/>
      <c r="D96" s="92"/>
      <c r="E96" s="25">
        <f t="shared" si="19"/>
        <v>0</v>
      </c>
      <c r="F96" s="46"/>
      <c r="G96" s="30"/>
      <c r="H96" s="57">
        <f t="shared" si="20"/>
        <v>0</v>
      </c>
      <c r="I96" s="69">
        <f t="shared" si="16"/>
        <v>0</v>
      </c>
    </row>
    <row r="97" spans="1:9" ht="15">
      <c r="A97" s="28" t="s">
        <v>86</v>
      </c>
      <c r="B97" s="28"/>
      <c r="C97" s="94"/>
      <c r="D97" s="92"/>
      <c r="E97" s="25">
        <f t="shared" si="19"/>
        <v>0</v>
      </c>
      <c r="F97" s="46"/>
      <c r="G97" s="30"/>
      <c r="H97" s="57">
        <f t="shared" si="20"/>
        <v>0</v>
      </c>
      <c r="I97" s="69">
        <f t="shared" si="16"/>
        <v>0</v>
      </c>
    </row>
    <row r="98" spans="1:9" ht="15">
      <c r="A98" s="28" t="s">
        <v>87</v>
      </c>
      <c r="B98" s="28"/>
      <c r="C98" s="94"/>
      <c r="D98" s="72"/>
      <c r="E98" s="25">
        <f t="shared" si="19"/>
        <v>0</v>
      </c>
      <c r="F98" s="46"/>
      <c r="G98" s="30"/>
      <c r="H98" s="57">
        <f t="shared" si="20"/>
        <v>0</v>
      </c>
      <c r="I98" s="69">
        <f t="shared" si="16"/>
        <v>0</v>
      </c>
    </row>
    <row r="99" spans="1:9" ht="15">
      <c r="A99" s="28" t="s">
        <v>88</v>
      </c>
      <c r="B99" s="28"/>
      <c r="C99" s="94"/>
      <c r="D99" s="72"/>
      <c r="E99" s="25">
        <f t="shared" si="19"/>
        <v>0</v>
      </c>
      <c r="F99" s="46"/>
      <c r="G99" s="30"/>
      <c r="H99" s="57">
        <f t="shared" si="20"/>
        <v>0</v>
      </c>
      <c r="I99" s="69">
        <f t="shared" si="16"/>
        <v>0</v>
      </c>
    </row>
    <row r="100" spans="1:9" ht="15">
      <c r="A100" s="28" t="s">
        <v>89</v>
      </c>
      <c r="B100" s="28"/>
      <c r="C100" s="94"/>
      <c r="D100" s="72"/>
      <c r="E100" s="25">
        <f t="shared" si="19"/>
        <v>0</v>
      </c>
      <c r="F100" s="46"/>
      <c r="G100" s="30"/>
      <c r="H100" s="57">
        <f t="shared" si="20"/>
        <v>0</v>
      </c>
      <c r="I100" s="69">
        <f t="shared" si="16"/>
        <v>0</v>
      </c>
    </row>
    <row r="101" spans="1:9" ht="15">
      <c r="A101" s="28" t="s">
        <v>90</v>
      </c>
      <c r="B101" s="28"/>
      <c r="C101" s="94"/>
      <c r="D101" s="72">
        <v>28000</v>
      </c>
      <c r="E101" s="25">
        <f t="shared" si="19"/>
        <v>28000</v>
      </c>
      <c r="F101" s="46"/>
      <c r="G101" s="30"/>
      <c r="H101" s="57">
        <f t="shared" si="20"/>
        <v>0</v>
      </c>
      <c r="I101" s="69">
        <f t="shared" si="16"/>
        <v>28000</v>
      </c>
    </row>
    <row r="102" spans="1:9" ht="15">
      <c r="A102" s="28" t="s">
        <v>91</v>
      </c>
      <c r="B102" s="28"/>
      <c r="C102" s="28"/>
      <c r="D102" s="72">
        <f>60000+40000</f>
        <v>100000</v>
      </c>
      <c r="E102" s="25">
        <f t="shared" si="19"/>
        <v>100000</v>
      </c>
      <c r="F102" s="46"/>
      <c r="G102" s="30"/>
      <c r="H102" s="57">
        <f t="shared" si="20"/>
        <v>0</v>
      </c>
      <c r="I102" s="69">
        <f t="shared" si="16"/>
        <v>100000</v>
      </c>
    </row>
    <row r="103" spans="1:9" ht="15">
      <c r="A103" s="28" t="s">
        <v>92</v>
      </c>
      <c r="B103" s="28"/>
      <c r="C103" s="28"/>
      <c r="D103" s="30"/>
      <c r="E103" s="25">
        <f t="shared" si="19"/>
        <v>0</v>
      </c>
      <c r="F103" s="46"/>
      <c r="G103" s="30"/>
      <c r="H103" s="57">
        <f t="shared" si="20"/>
        <v>0</v>
      </c>
      <c r="I103" s="69">
        <f t="shared" si="16"/>
        <v>0</v>
      </c>
    </row>
    <row r="104" spans="1:9" ht="15">
      <c r="A104" s="28" t="s">
        <v>93</v>
      </c>
      <c r="B104" s="28"/>
      <c r="C104" s="28"/>
      <c r="D104" s="30"/>
      <c r="E104" s="25">
        <f t="shared" si="19"/>
        <v>0</v>
      </c>
      <c r="F104" s="46"/>
      <c r="G104" s="30"/>
      <c r="H104" s="57">
        <f t="shared" si="20"/>
        <v>0</v>
      </c>
      <c r="I104" s="69">
        <f t="shared" si="16"/>
        <v>0</v>
      </c>
    </row>
    <row r="105" spans="1:9" ht="15">
      <c r="A105" s="28" t="s">
        <v>94</v>
      </c>
      <c r="B105" s="28"/>
      <c r="C105" s="28"/>
      <c r="D105" s="30"/>
      <c r="E105" s="25">
        <f t="shared" si="19"/>
        <v>0</v>
      </c>
      <c r="F105" s="46"/>
      <c r="G105" s="30"/>
      <c r="H105" s="57">
        <f t="shared" si="20"/>
        <v>0</v>
      </c>
      <c r="I105" s="69">
        <f t="shared" si="16"/>
        <v>0</v>
      </c>
    </row>
    <row r="106" spans="1:9" ht="15">
      <c r="A106" s="28" t="s">
        <v>95</v>
      </c>
      <c r="B106" s="28"/>
      <c r="C106" s="94"/>
      <c r="D106" s="72">
        <v>148000</v>
      </c>
      <c r="E106" s="25">
        <f t="shared" si="19"/>
        <v>148000</v>
      </c>
      <c r="F106" s="46"/>
      <c r="G106" s="30"/>
      <c r="H106" s="57">
        <f t="shared" si="20"/>
        <v>0</v>
      </c>
      <c r="I106" s="69">
        <f t="shared" si="16"/>
        <v>148000</v>
      </c>
    </row>
    <row r="107" spans="1:9" ht="15">
      <c r="A107" s="28" t="s">
        <v>96</v>
      </c>
      <c r="B107" s="28"/>
      <c r="C107" s="94"/>
      <c r="D107" s="72">
        <v>20000</v>
      </c>
      <c r="E107" s="25">
        <f t="shared" si="19"/>
        <v>20000</v>
      </c>
      <c r="F107" s="46"/>
      <c r="G107" s="30"/>
      <c r="H107" s="57">
        <f t="shared" si="20"/>
        <v>0</v>
      </c>
      <c r="I107" s="69">
        <f t="shared" si="16"/>
        <v>20000</v>
      </c>
    </row>
    <row r="108" spans="1:9" ht="15">
      <c r="A108" s="28" t="s">
        <v>97</v>
      </c>
      <c r="B108" s="28"/>
      <c r="C108" s="94"/>
      <c r="D108" s="92"/>
      <c r="E108" s="25">
        <f t="shared" si="19"/>
        <v>0</v>
      </c>
      <c r="F108" s="46"/>
      <c r="G108" s="30"/>
      <c r="H108" s="57">
        <f>F108+G108</f>
        <v>0</v>
      </c>
      <c r="I108" s="69">
        <f t="shared" si="16"/>
        <v>0</v>
      </c>
    </row>
    <row r="109" spans="1:9" ht="15">
      <c r="A109" s="28" t="s">
        <v>98</v>
      </c>
      <c r="B109" s="28"/>
      <c r="C109" s="94"/>
      <c r="D109" s="72">
        <v>2500</v>
      </c>
      <c r="E109" s="25">
        <f t="shared" si="19"/>
        <v>2500</v>
      </c>
      <c r="F109" s="46"/>
      <c r="G109" s="30"/>
      <c r="H109" s="57">
        <f t="shared" si="20"/>
        <v>0</v>
      </c>
      <c r="I109" s="69">
        <f t="shared" si="16"/>
        <v>2500</v>
      </c>
    </row>
    <row r="110" spans="1:9" ht="15">
      <c r="A110" s="28" t="s">
        <v>99</v>
      </c>
      <c r="B110" s="28"/>
      <c r="C110" s="91">
        <f>1600+800+800+800+800</f>
        <v>4800</v>
      </c>
      <c r="D110" s="72"/>
      <c r="E110" s="25">
        <f t="shared" si="19"/>
        <v>4800</v>
      </c>
      <c r="F110" s="46"/>
      <c r="G110" s="30"/>
      <c r="H110" s="57">
        <f t="shared" si="20"/>
        <v>0</v>
      </c>
      <c r="I110" s="69">
        <f t="shared" si="16"/>
        <v>4800</v>
      </c>
    </row>
    <row r="111" spans="1:9" ht="15">
      <c r="A111" s="28" t="s">
        <v>100</v>
      </c>
      <c r="B111" s="28"/>
      <c r="C111" s="94"/>
      <c r="D111" s="92"/>
      <c r="E111" s="25">
        <f t="shared" si="19"/>
        <v>0</v>
      </c>
      <c r="F111" s="46"/>
      <c r="G111" s="30"/>
      <c r="H111" s="57">
        <f t="shared" si="20"/>
        <v>0</v>
      </c>
      <c r="I111" s="69">
        <f t="shared" si="16"/>
        <v>0</v>
      </c>
    </row>
    <row r="112" spans="1:9" ht="15">
      <c r="A112" s="28" t="s">
        <v>101</v>
      </c>
      <c r="B112" s="28"/>
      <c r="C112" s="94"/>
      <c r="D112" s="92"/>
      <c r="E112" s="25">
        <f t="shared" si="19"/>
        <v>0</v>
      </c>
      <c r="F112" s="46"/>
      <c r="G112" s="30"/>
      <c r="H112" s="57">
        <f t="shared" si="20"/>
        <v>0</v>
      </c>
      <c r="I112" s="69">
        <f t="shared" si="16"/>
        <v>0</v>
      </c>
    </row>
    <row r="113" spans="1:9" ht="15">
      <c r="A113" s="28" t="s">
        <v>102</v>
      </c>
      <c r="B113" s="28"/>
      <c r="C113" s="94"/>
      <c r="D113" s="92"/>
      <c r="E113" s="25">
        <f t="shared" si="19"/>
        <v>0</v>
      </c>
      <c r="F113" s="46"/>
      <c r="G113" s="30"/>
      <c r="H113" s="57">
        <f t="shared" si="20"/>
        <v>0</v>
      </c>
      <c r="I113" s="69">
        <f t="shared" si="16"/>
        <v>0</v>
      </c>
    </row>
    <row r="114" spans="1:9" ht="15">
      <c r="A114" s="28" t="s">
        <v>103</v>
      </c>
      <c r="B114" s="28"/>
      <c r="C114" s="94"/>
      <c r="D114" s="72">
        <f>(3668.5*11)+(7999.92)</f>
        <v>48353.42</v>
      </c>
      <c r="E114" s="25">
        <f t="shared" si="19"/>
        <v>48353.42</v>
      </c>
      <c r="F114" s="46"/>
      <c r="G114" s="30"/>
      <c r="H114" s="57">
        <f t="shared" si="20"/>
        <v>0</v>
      </c>
      <c r="I114" s="69">
        <f t="shared" si="16"/>
        <v>48353.42</v>
      </c>
    </row>
    <row r="115" spans="1:9" ht="15">
      <c r="A115" s="28" t="s">
        <v>104</v>
      </c>
      <c r="B115" s="28"/>
      <c r="C115" s="94"/>
      <c r="D115" s="92"/>
      <c r="E115" s="25">
        <f t="shared" si="19"/>
        <v>0</v>
      </c>
      <c r="F115" s="46"/>
      <c r="G115" s="30"/>
      <c r="H115" s="57">
        <f t="shared" si="20"/>
        <v>0</v>
      </c>
      <c r="I115" s="69">
        <f t="shared" si="16"/>
        <v>0</v>
      </c>
    </row>
    <row r="116" spans="1:9" ht="15">
      <c r="A116" s="28" t="s">
        <v>130</v>
      </c>
      <c r="B116" s="28"/>
      <c r="C116" s="94"/>
      <c r="D116" s="72"/>
      <c r="E116" s="25">
        <f t="shared" si="19"/>
        <v>0</v>
      </c>
      <c r="F116" s="46"/>
      <c r="G116" s="30"/>
      <c r="H116" s="57">
        <f t="shared" si="20"/>
        <v>0</v>
      </c>
      <c r="I116" s="69">
        <f t="shared" si="16"/>
        <v>0</v>
      </c>
    </row>
    <row r="117" spans="1:9" ht="15">
      <c r="A117" s="28" t="s">
        <v>105</v>
      </c>
      <c r="B117" s="28"/>
      <c r="C117" s="94"/>
      <c r="D117" s="92"/>
      <c r="E117" s="25">
        <f t="shared" si="19"/>
        <v>0</v>
      </c>
      <c r="F117" s="46"/>
      <c r="G117" s="75"/>
      <c r="H117" s="57">
        <f t="shared" si="20"/>
        <v>0</v>
      </c>
      <c r="I117" s="69">
        <f t="shared" si="16"/>
        <v>0</v>
      </c>
    </row>
    <row r="118" spans="1:9" ht="15">
      <c r="A118" s="28" t="s">
        <v>106</v>
      </c>
      <c r="B118" s="28"/>
      <c r="C118" s="94"/>
      <c r="D118" s="72">
        <v>2500</v>
      </c>
      <c r="E118" s="25">
        <f t="shared" si="19"/>
        <v>2500</v>
      </c>
      <c r="F118" s="46"/>
      <c r="G118" s="30"/>
      <c r="H118" s="57">
        <f t="shared" si="20"/>
        <v>0</v>
      </c>
      <c r="I118" s="69">
        <f t="shared" si="16"/>
        <v>2500</v>
      </c>
    </row>
    <row r="119" spans="1:9" ht="15">
      <c r="A119" s="28" t="s">
        <v>107</v>
      </c>
      <c r="B119" s="28"/>
      <c r="C119" s="94"/>
      <c r="D119" s="92"/>
      <c r="E119" s="25">
        <f t="shared" si="19"/>
        <v>0</v>
      </c>
      <c r="F119" s="46"/>
      <c r="G119" s="30"/>
      <c r="H119" s="57">
        <f t="shared" si="20"/>
        <v>0</v>
      </c>
      <c r="I119" s="69">
        <f t="shared" si="16"/>
        <v>0</v>
      </c>
    </row>
    <row r="120" spans="1:9" ht="15">
      <c r="A120" s="28" t="s">
        <v>108</v>
      </c>
      <c r="B120" s="28"/>
      <c r="C120" s="94"/>
      <c r="D120" s="92"/>
      <c r="E120" s="25">
        <f t="shared" si="19"/>
        <v>0</v>
      </c>
      <c r="F120" s="46"/>
      <c r="G120" s="30"/>
      <c r="H120" s="57">
        <f t="shared" si="20"/>
        <v>0</v>
      </c>
      <c r="I120" s="69">
        <f t="shared" si="16"/>
        <v>0</v>
      </c>
    </row>
    <row r="121" spans="1:9" ht="15">
      <c r="A121" s="28" t="s">
        <v>109</v>
      </c>
      <c r="B121" s="28"/>
      <c r="C121" s="94"/>
      <c r="D121" s="72">
        <v>20000</v>
      </c>
      <c r="E121" s="25">
        <f t="shared" si="19"/>
        <v>20000</v>
      </c>
      <c r="F121" s="46"/>
      <c r="G121" s="30"/>
      <c r="H121" s="57">
        <f>F121+G121</f>
        <v>0</v>
      </c>
      <c r="I121" s="69">
        <f t="shared" si="16"/>
        <v>20000</v>
      </c>
    </row>
    <row r="122" spans="1:9" ht="15">
      <c r="A122" s="28" t="s">
        <v>110</v>
      </c>
      <c r="B122" s="28"/>
      <c r="C122" s="94"/>
      <c r="D122" s="92"/>
      <c r="E122" s="25">
        <f t="shared" si="19"/>
        <v>0</v>
      </c>
      <c r="F122" s="46"/>
      <c r="G122" s="30"/>
      <c r="H122" s="57">
        <f t="shared" si="20"/>
        <v>0</v>
      </c>
      <c r="I122" s="69">
        <f t="shared" si="16"/>
        <v>0</v>
      </c>
    </row>
    <row r="123" spans="1:9" ht="15">
      <c r="A123" s="28" t="s">
        <v>111</v>
      </c>
      <c r="B123" s="28"/>
      <c r="C123" s="94"/>
      <c r="D123" s="92"/>
      <c r="E123" s="25">
        <f>C123+D123</f>
        <v>0</v>
      </c>
      <c r="F123" s="46"/>
      <c r="G123" s="30"/>
      <c r="H123" s="57">
        <f t="shared" si="20"/>
        <v>0</v>
      </c>
      <c r="I123" s="69">
        <f t="shared" si="16"/>
        <v>0</v>
      </c>
    </row>
    <row r="124" spans="1:9" ht="15">
      <c r="A124" s="28" t="s">
        <v>112</v>
      </c>
      <c r="B124" s="28"/>
      <c r="C124" s="94"/>
      <c r="D124" s="92"/>
      <c r="E124" s="25">
        <f t="shared" si="19"/>
        <v>0</v>
      </c>
      <c r="F124" s="46"/>
      <c r="G124" s="30"/>
      <c r="H124" s="57">
        <f t="shared" si="20"/>
        <v>0</v>
      </c>
      <c r="I124" s="69">
        <f t="shared" si="16"/>
        <v>0</v>
      </c>
    </row>
    <row r="125" spans="1:9" ht="15">
      <c r="A125" s="28" t="s">
        <v>113</v>
      </c>
      <c r="B125" s="28"/>
      <c r="C125" s="94"/>
      <c r="D125" s="72">
        <v>100000</v>
      </c>
      <c r="E125" s="25">
        <f t="shared" si="19"/>
        <v>100000</v>
      </c>
      <c r="F125" s="46"/>
      <c r="G125" s="30"/>
      <c r="H125" s="57">
        <f t="shared" si="20"/>
        <v>0</v>
      </c>
      <c r="I125" s="69">
        <f t="shared" si="16"/>
        <v>100000</v>
      </c>
    </row>
    <row r="126" spans="1:9" ht="15">
      <c r="A126" s="28" t="s">
        <v>114</v>
      </c>
      <c r="B126" s="28"/>
      <c r="C126" s="94"/>
      <c r="D126" s="72">
        <f>77376.15-15000</f>
        <v>62376.149999999994</v>
      </c>
      <c r="E126" s="25">
        <f t="shared" si="19"/>
        <v>62376.149999999994</v>
      </c>
      <c r="F126" s="46"/>
      <c r="G126" s="30"/>
      <c r="H126" s="57">
        <f t="shared" si="20"/>
        <v>0</v>
      </c>
      <c r="I126" s="69">
        <f t="shared" si="16"/>
        <v>62376.149999999994</v>
      </c>
    </row>
    <row r="127" spans="1:9" ht="15">
      <c r="A127" s="28" t="s">
        <v>115</v>
      </c>
      <c r="B127" s="28"/>
      <c r="C127" s="94"/>
      <c r="D127" s="72"/>
      <c r="E127" s="25">
        <f t="shared" si="19"/>
        <v>0</v>
      </c>
      <c r="F127" s="46"/>
      <c r="G127" s="30"/>
      <c r="H127" s="57">
        <f t="shared" si="20"/>
        <v>0</v>
      </c>
      <c r="I127" s="69">
        <f t="shared" si="16"/>
        <v>0</v>
      </c>
    </row>
    <row r="128" spans="1:9" ht="15">
      <c r="A128" s="2" t="s">
        <v>117</v>
      </c>
      <c r="B128" s="2"/>
      <c r="C128" s="6">
        <f aca="true" t="shared" si="21" ref="C128:I128">C129+C130</f>
        <v>0</v>
      </c>
      <c r="D128" s="19">
        <f t="shared" si="21"/>
        <v>0</v>
      </c>
      <c r="E128" s="26">
        <f t="shared" si="21"/>
        <v>0</v>
      </c>
      <c r="F128" s="38">
        <f t="shared" si="21"/>
        <v>0</v>
      </c>
      <c r="G128" s="19">
        <f t="shared" si="21"/>
        <v>0</v>
      </c>
      <c r="H128" s="26">
        <f t="shared" si="21"/>
        <v>0</v>
      </c>
      <c r="I128" s="38">
        <f t="shared" si="21"/>
        <v>0</v>
      </c>
    </row>
    <row r="129" spans="1:9" ht="15">
      <c r="A129" s="28" t="s">
        <v>118</v>
      </c>
      <c r="B129" s="28"/>
      <c r="C129" s="28"/>
      <c r="D129" s="30"/>
      <c r="E129" s="22"/>
      <c r="F129" s="46"/>
      <c r="G129" s="30"/>
      <c r="H129" s="57">
        <f>F129+G129</f>
        <v>0</v>
      </c>
      <c r="I129" s="69">
        <f>B129+E129+H129</f>
        <v>0</v>
      </c>
    </row>
    <row r="130" spans="1:9" ht="15">
      <c r="A130" s="28" t="s">
        <v>119</v>
      </c>
      <c r="B130" s="28"/>
      <c r="C130" s="28"/>
      <c r="D130" s="30"/>
      <c r="E130" s="22"/>
      <c r="F130" s="46"/>
      <c r="G130" s="30"/>
      <c r="H130" s="57">
        <f>F130+G130</f>
        <v>0</v>
      </c>
      <c r="I130" s="69">
        <f>B130+E130+H130</f>
        <v>0</v>
      </c>
    </row>
    <row r="131" spans="1:9" ht="15">
      <c r="A131" s="2" t="s">
        <v>152</v>
      </c>
      <c r="B131" s="2"/>
      <c r="C131" s="6">
        <f aca="true" t="shared" si="22" ref="C131:H131">C132+C133</f>
        <v>0</v>
      </c>
      <c r="D131" s="19">
        <f t="shared" si="22"/>
        <v>30000</v>
      </c>
      <c r="E131" s="26">
        <f t="shared" si="22"/>
        <v>0</v>
      </c>
      <c r="F131" s="38">
        <f t="shared" si="22"/>
        <v>0</v>
      </c>
      <c r="G131" s="19">
        <f t="shared" si="22"/>
        <v>0</v>
      </c>
      <c r="H131" s="26">
        <f t="shared" si="22"/>
        <v>0</v>
      </c>
      <c r="I131" s="36">
        <f>(I132+I133)</f>
        <v>0</v>
      </c>
    </row>
    <row r="132" spans="1:9" ht="15">
      <c r="A132" s="28" t="s">
        <v>121</v>
      </c>
      <c r="B132" s="28"/>
      <c r="C132" s="28"/>
      <c r="D132" s="72">
        <v>30000</v>
      </c>
      <c r="E132" s="22"/>
      <c r="F132" s="46"/>
      <c r="G132" s="30"/>
      <c r="H132" s="57">
        <f>F132+G132</f>
        <v>0</v>
      </c>
      <c r="I132" s="69">
        <f>B132+E132+H132</f>
        <v>0</v>
      </c>
    </row>
    <row r="133" spans="1:9" ht="15">
      <c r="A133" s="28" t="s">
        <v>120</v>
      </c>
      <c r="B133" s="28"/>
      <c r="C133" s="28"/>
      <c r="D133" s="30"/>
      <c r="E133" s="22"/>
      <c r="F133" s="46"/>
      <c r="G133" s="30"/>
      <c r="H133" s="57">
        <f>F133+G133</f>
        <v>0</v>
      </c>
      <c r="I133" s="69">
        <f>B133+E133+H133</f>
        <v>0</v>
      </c>
    </row>
    <row r="134" spans="1:9" ht="15">
      <c r="A134" s="2" t="s">
        <v>122</v>
      </c>
      <c r="B134" s="2"/>
      <c r="C134" s="6">
        <f aca="true" t="shared" si="23" ref="C134:H134">C135+C136+C137</f>
        <v>10000</v>
      </c>
      <c r="D134" s="19">
        <f t="shared" si="23"/>
        <v>6000</v>
      </c>
      <c r="E134" s="26">
        <f t="shared" si="23"/>
        <v>16000</v>
      </c>
      <c r="F134" s="38">
        <f t="shared" si="23"/>
        <v>0</v>
      </c>
      <c r="G134" s="19">
        <f t="shared" si="23"/>
        <v>0</v>
      </c>
      <c r="H134" s="26">
        <f t="shared" si="23"/>
        <v>0</v>
      </c>
      <c r="I134" s="36">
        <f>(I135+I136+I137)</f>
        <v>16000</v>
      </c>
    </row>
    <row r="135" spans="1:9" ht="15">
      <c r="A135" s="28" t="s">
        <v>123</v>
      </c>
      <c r="B135" s="28"/>
      <c r="C135" s="91">
        <v>10000</v>
      </c>
      <c r="D135" s="72"/>
      <c r="E135" s="25">
        <f>C135+D135</f>
        <v>10000</v>
      </c>
      <c r="F135" s="46"/>
      <c r="G135" s="30"/>
      <c r="H135" s="57">
        <f>F135+G135</f>
        <v>0</v>
      </c>
      <c r="I135" s="69">
        <f>B135+E135+H135</f>
        <v>10000</v>
      </c>
    </row>
    <row r="136" spans="1:9" ht="15">
      <c r="A136" s="62" t="s">
        <v>124</v>
      </c>
      <c r="B136" s="62"/>
      <c r="C136" s="96"/>
      <c r="D136" s="95">
        <f>0.2*30000</f>
        <v>6000</v>
      </c>
      <c r="E136" s="64">
        <f>C136+D136</f>
        <v>6000</v>
      </c>
      <c r="F136" s="65"/>
      <c r="G136" s="77"/>
      <c r="H136" s="66">
        <f>F136+G136</f>
        <v>0</v>
      </c>
      <c r="I136" s="90">
        <f>B136+E136+H136</f>
        <v>6000</v>
      </c>
    </row>
    <row r="137" spans="1:9" ht="15">
      <c r="A137" s="28" t="s">
        <v>150</v>
      </c>
      <c r="B137" s="28"/>
      <c r="C137" s="94"/>
      <c r="D137" s="72"/>
      <c r="E137" s="25">
        <f>C137+D137</f>
        <v>0</v>
      </c>
      <c r="F137" s="46"/>
      <c r="G137" s="75"/>
      <c r="H137" s="57">
        <f>F137+G137</f>
        <v>0</v>
      </c>
      <c r="I137" s="69">
        <f>B137+E137+H137</f>
        <v>0</v>
      </c>
    </row>
    <row r="138" spans="1:9" ht="15">
      <c r="A138" s="97"/>
      <c r="B138" s="97"/>
      <c r="C138" s="98"/>
      <c r="D138" s="99"/>
      <c r="E138" s="100"/>
      <c r="F138" s="97"/>
      <c r="G138" s="101"/>
      <c r="H138" s="101"/>
      <c r="I138" s="100"/>
    </row>
    <row r="139" spans="2:9" ht="15">
      <c r="B139" s="104" t="s">
        <v>149</v>
      </c>
      <c r="C139" s="105"/>
      <c r="D139" s="105"/>
      <c r="E139" s="105"/>
      <c r="F139" s="105"/>
      <c r="G139" s="105"/>
      <c r="H139" s="106"/>
      <c r="I139" s="112" t="s">
        <v>151</v>
      </c>
    </row>
    <row r="140" spans="2:9" ht="15">
      <c r="B140" s="78" t="s">
        <v>155</v>
      </c>
      <c r="C140" s="110" t="s">
        <v>125</v>
      </c>
      <c r="D140" s="110"/>
      <c r="E140" s="114"/>
      <c r="F140" s="110" t="s">
        <v>141</v>
      </c>
      <c r="G140" s="110"/>
      <c r="H140" s="114"/>
      <c r="I140" s="113"/>
    </row>
    <row r="141" spans="1:11" ht="15">
      <c r="A141" s="8" t="s">
        <v>126</v>
      </c>
      <c r="B141" s="9">
        <f aca="true" t="shared" si="24" ref="B141:I141">B143</f>
        <v>225005</v>
      </c>
      <c r="C141" s="9">
        <f t="shared" si="24"/>
        <v>0</v>
      </c>
      <c r="D141" s="16">
        <f>D143</f>
        <v>374995</v>
      </c>
      <c r="E141" s="21">
        <f>E143</f>
        <v>374995</v>
      </c>
      <c r="F141" s="50">
        <f t="shared" si="24"/>
        <v>0</v>
      </c>
      <c r="G141" s="52">
        <f t="shared" si="24"/>
        <v>0</v>
      </c>
      <c r="H141" s="53">
        <f t="shared" si="24"/>
        <v>0</v>
      </c>
      <c r="I141" s="50">
        <f t="shared" si="24"/>
        <v>600000</v>
      </c>
      <c r="K141" s="87"/>
    </row>
    <row r="142" spans="1:9" ht="15">
      <c r="A142" s="10" t="s">
        <v>127</v>
      </c>
      <c r="B142" s="10"/>
      <c r="E142" s="22"/>
      <c r="F142" s="46"/>
      <c r="G142" s="30"/>
      <c r="H142" s="22"/>
      <c r="I142" s="46"/>
    </row>
    <row r="143" spans="1:9" ht="15">
      <c r="A143" s="11" t="s">
        <v>131</v>
      </c>
      <c r="B143" s="12">
        <f aca="true" t="shared" si="25" ref="B143:I143">B144+B156</f>
        <v>225005</v>
      </c>
      <c r="C143" s="12">
        <f t="shared" si="25"/>
        <v>0</v>
      </c>
      <c r="D143" s="35">
        <f t="shared" si="25"/>
        <v>374995</v>
      </c>
      <c r="E143" s="39">
        <f>E144+E156</f>
        <v>374995</v>
      </c>
      <c r="F143" s="51">
        <f t="shared" si="25"/>
        <v>0</v>
      </c>
      <c r="G143" s="35">
        <f t="shared" si="25"/>
        <v>0</v>
      </c>
      <c r="H143" s="39">
        <f t="shared" si="25"/>
        <v>0</v>
      </c>
      <c r="I143" s="68">
        <f t="shared" si="25"/>
        <v>600000</v>
      </c>
    </row>
    <row r="144" spans="1:9" ht="15">
      <c r="A144" s="3" t="s">
        <v>132</v>
      </c>
      <c r="B144" s="18">
        <f aca="true" t="shared" si="26" ref="B144:I144">SUM(B146:B155)</f>
        <v>225005</v>
      </c>
      <c r="C144" s="18">
        <f t="shared" si="26"/>
        <v>0</v>
      </c>
      <c r="D144" s="18">
        <f t="shared" si="26"/>
        <v>324995</v>
      </c>
      <c r="E144" s="18">
        <f t="shared" si="26"/>
        <v>324995</v>
      </c>
      <c r="F144" s="18">
        <f t="shared" si="26"/>
        <v>0</v>
      </c>
      <c r="G144" s="18">
        <f t="shared" si="26"/>
        <v>0</v>
      </c>
      <c r="H144" s="18">
        <f t="shared" si="26"/>
        <v>0</v>
      </c>
      <c r="I144" s="5">
        <f t="shared" si="26"/>
        <v>550000</v>
      </c>
    </row>
    <row r="145" spans="1:9" s="34" customFormat="1" ht="15">
      <c r="A145" s="13" t="s">
        <v>147</v>
      </c>
      <c r="B145" s="86"/>
      <c r="C145" s="37"/>
      <c r="D145" s="44"/>
      <c r="E145" s="40"/>
      <c r="F145" s="67"/>
      <c r="G145" s="45"/>
      <c r="H145" s="54">
        <f>F145+G145</f>
        <v>0</v>
      </c>
      <c r="I145" s="67">
        <f>B145+E145+H145</f>
        <v>0</v>
      </c>
    </row>
    <row r="146" spans="1:9" ht="15">
      <c r="A146" s="13" t="s">
        <v>136</v>
      </c>
      <c r="B146" s="86"/>
      <c r="C146" s="71"/>
      <c r="D146" s="45"/>
      <c r="E146" s="27">
        <f aca="true" t="shared" si="27" ref="E146:E155">C146+D146</f>
        <v>0</v>
      </c>
      <c r="F146" s="48"/>
      <c r="G146" s="30"/>
      <c r="H146" s="54">
        <f aca="true" t="shared" si="28" ref="H146:H155">F146+G146</f>
        <v>0</v>
      </c>
      <c r="I146" s="67">
        <f aca="true" t="shared" si="29" ref="I146:I157">B146+E146+H146</f>
        <v>0</v>
      </c>
    </row>
    <row r="147" spans="1:9" ht="15">
      <c r="A147" s="13" t="s">
        <v>144</v>
      </c>
      <c r="B147" s="86"/>
      <c r="C147" s="71"/>
      <c r="D147" s="45"/>
      <c r="E147" s="27">
        <f t="shared" si="27"/>
        <v>0</v>
      </c>
      <c r="F147" s="67"/>
      <c r="G147" s="30"/>
      <c r="H147" s="54">
        <f t="shared" si="28"/>
        <v>0</v>
      </c>
      <c r="I147" s="67">
        <f t="shared" si="29"/>
        <v>0</v>
      </c>
    </row>
    <row r="148" spans="1:9" ht="15">
      <c r="A148" t="s">
        <v>146</v>
      </c>
      <c r="B148" s="28"/>
      <c r="C148" s="74"/>
      <c r="D148" s="30"/>
      <c r="E148" s="27"/>
      <c r="F148" s="61"/>
      <c r="G148" s="30"/>
      <c r="H148" s="54">
        <f t="shared" si="28"/>
        <v>0</v>
      </c>
      <c r="I148" s="67">
        <f t="shared" si="29"/>
        <v>0</v>
      </c>
    </row>
    <row r="149" spans="1:9" ht="15">
      <c r="A149" t="s">
        <v>134</v>
      </c>
      <c r="B149" s="28"/>
      <c r="C149" s="73"/>
      <c r="D149" s="72">
        <v>25000</v>
      </c>
      <c r="E149" s="27">
        <f t="shared" si="27"/>
        <v>25000</v>
      </c>
      <c r="F149" s="46"/>
      <c r="G149" s="30"/>
      <c r="H149" s="54">
        <f t="shared" si="28"/>
        <v>0</v>
      </c>
      <c r="I149" s="67">
        <f t="shared" si="29"/>
        <v>25000</v>
      </c>
    </row>
    <row r="150" spans="1:9" ht="15">
      <c r="A150" t="s">
        <v>145</v>
      </c>
      <c r="B150" s="28"/>
      <c r="C150" s="74"/>
      <c r="D150" s="92"/>
      <c r="E150" s="27"/>
      <c r="F150" s="61"/>
      <c r="G150" s="30"/>
      <c r="H150" s="54">
        <f t="shared" si="28"/>
        <v>0</v>
      </c>
      <c r="I150" s="67">
        <f t="shared" si="29"/>
        <v>0</v>
      </c>
    </row>
    <row r="151" spans="1:9" ht="15">
      <c r="A151" t="s">
        <v>135</v>
      </c>
      <c r="B151" s="73">
        <v>225005</v>
      </c>
      <c r="C151" s="74"/>
      <c r="D151" s="72">
        <f>1795+4000+8000</f>
        <v>13795</v>
      </c>
      <c r="E151" s="27">
        <f t="shared" si="27"/>
        <v>13795</v>
      </c>
      <c r="F151" s="61"/>
      <c r="G151" s="30"/>
      <c r="H151" s="54">
        <f t="shared" si="28"/>
        <v>0</v>
      </c>
      <c r="I151" s="67">
        <f t="shared" si="29"/>
        <v>238800</v>
      </c>
    </row>
    <row r="152" spans="1:9" ht="15">
      <c r="A152" t="s">
        <v>139</v>
      </c>
      <c r="B152" s="28"/>
      <c r="C152" s="74"/>
      <c r="D152" s="92"/>
      <c r="E152" s="27">
        <f t="shared" si="27"/>
        <v>0</v>
      </c>
      <c r="F152" s="46"/>
      <c r="G152" s="30"/>
      <c r="H152" s="54">
        <f t="shared" si="28"/>
        <v>0</v>
      </c>
      <c r="I152" s="67">
        <f t="shared" si="29"/>
        <v>0</v>
      </c>
    </row>
    <row r="153" spans="1:9" ht="15">
      <c r="A153" t="s">
        <v>133</v>
      </c>
      <c r="B153" s="28"/>
      <c r="C153" s="74"/>
      <c r="D153" s="72">
        <f>10000+35000+3200+80000</f>
        <v>128200</v>
      </c>
      <c r="E153" s="27">
        <f t="shared" si="27"/>
        <v>128200</v>
      </c>
      <c r="F153" s="61"/>
      <c r="G153" s="30"/>
      <c r="H153" s="54">
        <f t="shared" si="28"/>
        <v>0</v>
      </c>
      <c r="I153" s="67">
        <f t="shared" si="29"/>
        <v>128200</v>
      </c>
    </row>
    <row r="154" spans="1:9" ht="15">
      <c r="A154" t="s">
        <v>154</v>
      </c>
      <c r="B154" s="28"/>
      <c r="C154" s="76"/>
      <c r="D154" s="95">
        <v>8000</v>
      </c>
      <c r="E154" s="27">
        <f t="shared" si="27"/>
        <v>8000</v>
      </c>
      <c r="F154" s="61"/>
      <c r="G154" s="30"/>
      <c r="H154" s="54">
        <f t="shared" si="28"/>
        <v>0</v>
      </c>
      <c r="I154" s="67">
        <f t="shared" si="29"/>
        <v>8000</v>
      </c>
    </row>
    <row r="155" spans="1:9" ht="15">
      <c r="A155" t="s">
        <v>156</v>
      </c>
      <c r="B155" s="62"/>
      <c r="C155" s="76"/>
      <c r="D155" s="95">
        <v>150000</v>
      </c>
      <c r="E155" s="27">
        <f t="shared" si="27"/>
        <v>150000</v>
      </c>
      <c r="F155" s="61"/>
      <c r="G155" s="30"/>
      <c r="H155" s="54">
        <f t="shared" si="28"/>
        <v>0</v>
      </c>
      <c r="I155" s="67">
        <f t="shared" si="29"/>
        <v>150000</v>
      </c>
    </row>
    <row r="156" spans="1:9" ht="15">
      <c r="A156" s="41" t="s">
        <v>138</v>
      </c>
      <c r="B156" s="42">
        <f aca="true" t="shared" si="30" ref="B156:I156">B157</f>
        <v>0</v>
      </c>
      <c r="C156" s="42">
        <f t="shared" si="30"/>
        <v>0</v>
      </c>
      <c r="D156" s="43">
        <f t="shared" si="30"/>
        <v>50000</v>
      </c>
      <c r="E156" s="26">
        <f t="shared" si="30"/>
        <v>50000</v>
      </c>
      <c r="F156" s="38">
        <f t="shared" si="30"/>
        <v>0</v>
      </c>
      <c r="G156" s="19">
        <f t="shared" si="30"/>
        <v>0</v>
      </c>
      <c r="H156" s="26">
        <f t="shared" si="30"/>
        <v>0</v>
      </c>
      <c r="I156" s="38">
        <f t="shared" si="30"/>
        <v>50000</v>
      </c>
    </row>
    <row r="157" spans="1:9" ht="15">
      <c r="A157" s="28" t="s">
        <v>137</v>
      </c>
      <c r="B157" s="28"/>
      <c r="C157" s="74"/>
      <c r="D157" s="84">
        <v>50000</v>
      </c>
      <c r="E157" s="25">
        <f>C157+D157</f>
        <v>50000</v>
      </c>
      <c r="F157" s="46"/>
      <c r="G157" s="30"/>
      <c r="H157" s="22"/>
      <c r="I157" s="67">
        <f t="shared" si="29"/>
        <v>50000</v>
      </c>
    </row>
  </sheetData>
  <sheetProtection/>
  <mergeCells count="10">
    <mergeCell ref="A1:I1"/>
    <mergeCell ref="B4:H4"/>
    <mergeCell ref="I4:I6"/>
    <mergeCell ref="C5:E5"/>
    <mergeCell ref="F5:H5"/>
    <mergeCell ref="B139:H139"/>
    <mergeCell ref="I139:I140"/>
    <mergeCell ref="C140:E140"/>
    <mergeCell ref="F140:H140"/>
    <mergeCell ref="A2:I2"/>
  </mergeCells>
  <printOptions/>
  <pageMargins left="0.511811024" right="0.511811024" top="0.787401575" bottom="0.787401575" header="0.31496062" footer="0.31496062"/>
  <pageSetup fitToHeight="0" fitToWidth="1" horizontalDpi="300" verticalDpi="300" orientation="landscape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63.8515625" style="0" customWidth="1"/>
    <col min="2" max="9" width="15.7109375" style="0" customWidth="1"/>
    <col min="11" max="11" width="15.8515625" style="0" bestFit="1" customWidth="1"/>
  </cols>
  <sheetData>
    <row r="1" spans="1:9" ht="15">
      <c r="A1" s="103" t="s">
        <v>157</v>
      </c>
      <c r="B1" s="103"/>
      <c r="C1" s="103"/>
      <c r="D1" s="103"/>
      <c r="E1" s="103"/>
      <c r="F1" s="103"/>
      <c r="G1" s="103"/>
      <c r="H1" s="103"/>
      <c r="I1" s="103"/>
    </row>
    <row r="2" spans="2:9" ht="15">
      <c r="B2" s="104" t="s">
        <v>149</v>
      </c>
      <c r="C2" s="105"/>
      <c r="D2" s="105"/>
      <c r="E2" s="105"/>
      <c r="F2" s="105"/>
      <c r="G2" s="105"/>
      <c r="H2" s="106"/>
      <c r="I2" s="107" t="s">
        <v>148</v>
      </c>
    </row>
    <row r="3" spans="2:9" ht="15">
      <c r="B3" s="89" t="s">
        <v>155</v>
      </c>
      <c r="C3" s="104" t="s">
        <v>125</v>
      </c>
      <c r="D3" s="105"/>
      <c r="E3" s="109"/>
      <c r="F3" s="110" t="s">
        <v>141</v>
      </c>
      <c r="G3" s="110"/>
      <c r="H3" s="111"/>
      <c r="I3" s="107"/>
    </row>
    <row r="4" spans="1:9" ht="15">
      <c r="A4" s="28"/>
      <c r="B4" s="28"/>
      <c r="C4" s="14" t="s">
        <v>128</v>
      </c>
      <c r="D4" s="15" t="s">
        <v>129</v>
      </c>
      <c r="E4" s="20" t="s">
        <v>140</v>
      </c>
      <c r="F4" s="58" t="s">
        <v>128</v>
      </c>
      <c r="G4" s="33" t="s">
        <v>129</v>
      </c>
      <c r="H4" s="56" t="s">
        <v>142</v>
      </c>
      <c r="I4" s="108"/>
    </row>
    <row r="5" spans="1:11" ht="15">
      <c r="A5" s="8" t="s">
        <v>0</v>
      </c>
      <c r="B5" s="9">
        <f aca="true" t="shared" si="0" ref="B5:I5">B7</f>
        <v>123400</v>
      </c>
      <c r="C5" s="9">
        <f t="shared" si="0"/>
        <v>43421.85</v>
      </c>
      <c r="D5" s="16">
        <f t="shared" si="0"/>
        <v>2399314.79</v>
      </c>
      <c r="E5" s="21">
        <f t="shared" si="0"/>
        <v>2412736.64</v>
      </c>
      <c r="F5" s="59">
        <f t="shared" si="0"/>
        <v>0</v>
      </c>
      <c r="G5" s="16">
        <f t="shared" si="0"/>
        <v>0</v>
      </c>
      <c r="H5" s="21">
        <f t="shared" si="0"/>
        <v>0</v>
      </c>
      <c r="I5" s="59">
        <f t="shared" si="0"/>
        <v>2536136.64</v>
      </c>
      <c r="K5" s="87"/>
    </row>
    <row r="6" spans="1:9" ht="15">
      <c r="A6" s="28" t="s">
        <v>127</v>
      </c>
      <c r="B6" s="28"/>
      <c r="C6" s="14"/>
      <c r="D6" s="30"/>
      <c r="E6" s="22"/>
      <c r="F6" s="46"/>
      <c r="G6" s="30"/>
      <c r="H6" s="22"/>
      <c r="I6" s="46"/>
    </row>
    <row r="7" spans="1:9" ht="15">
      <c r="A7" s="4" t="s">
        <v>116</v>
      </c>
      <c r="B7" s="7">
        <f aca="true" t="shared" si="1" ref="B7:H7">B8+B10+B13+B15+B47+B53+B57+B65+B85+B89+B126+B129+B132</f>
        <v>123400</v>
      </c>
      <c r="C7" s="7">
        <f t="shared" si="1"/>
        <v>43421.85</v>
      </c>
      <c r="D7" s="17">
        <f t="shared" si="1"/>
        <v>2399314.79</v>
      </c>
      <c r="E7" s="23">
        <f t="shared" si="1"/>
        <v>2412736.64</v>
      </c>
      <c r="F7" s="60">
        <f t="shared" si="1"/>
        <v>0</v>
      </c>
      <c r="G7" s="17">
        <f t="shared" si="1"/>
        <v>0</v>
      </c>
      <c r="H7" s="23">
        <f t="shared" si="1"/>
        <v>0</v>
      </c>
      <c r="I7" s="70">
        <f>I8+I10+I13+I15+I47+I53+I57+I65+I85+I89+I126+I129+I132</f>
        <v>2536136.64</v>
      </c>
    </row>
    <row r="8" spans="1:9" ht="15">
      <c r="A8" s="2" t="s">
        <v>2</v>
      </c>
      <c r="B8" s="5">
        <f aca="true" t="shared" si="2" ref="B8:I8">B9</f>
        <v>54891</v>
      </c>
      <c r="C8" s="5">
        <f t="shared" si="2"/>
        <v>8180.85</v>
      </c>
      <c r="D8" s="18">
        <f t="shared" si="2"/>
        <v>928.1500000000001</v>
      </c>
      <c r="E8" s="24">
        <f t="shared" si="2"/>
        <v>9109</v>
      </c>
      <c r="F8" s="36">
        <f t="shared" si="2"/>
        <v>0</v>
      </c>
      <c r="G8" s="18">
        <f t="shared" si="2"/>
        <v>0</v>
      </c>
      <c r="H8" s="24">
        <f t="shared" si="2"/>
        <v>0</v>
      </c>
      <c r="I8" s="38">
        <f t="shared" si="2"/>
        <v>64000</v>
      </c>
    </row>
    <row r="9" spans="1:9" ht="15">
      <c r="A9" s="28" t="s">
        <v>1</v>
      </c>
      <c r="B9" s="81">
        <f>64000-8180.85-928.15</f>
        <v>54891</v>
      </c>
      <c r="C9" s="81">
        <v>8180.85</v>
      </c>
      <c r="D9" s="80">
        <f>496.85+431.3</f>
        <v>928.1500000000001</v>
      </c>
      <c r="E9" s="25">
        <f>C9+D9</f>
        <v>9109</v>
      </c>
      <c r="F9" s="46"/>
      <c r="G9" s="30"/>
      <c r="H9" s="57">
        <f>F9+G9</f>
        <v>0</v>
      </c>
      <c r="I9" s="69">
        <f>B9+E9+H9</f>
        <v>64000</v>
      </c>
    </row>
    <row r="10" spans="1:9" ht="15">
      <c r="A10" s="2" t="s">
        <v>3</v>
      </c>
      <c r="B10" s="6">
        <f>B11+B12+B13+B14</f>
        <v>0</v>
      </c>
      <c r="C10" s="6">
        <f>C11+C12+C13+C14</f>
        <v>0</v>
      </c>
      <c r="D10" s="19">
        <f>D11+D12</f>
        <v>0</v>
      </c>
      <c r="E10" s="26">
        <f>E11+E12</f>
        <v>0</v>
      </c>
      <c r="F10" s="38">
        <f>F11+F12+F13+F14</f>
        <v>0</v>
      </c>
      <c r="G10" s="19">
        <f>G11+G12+G13+G14</f>
        <v>0</v>
      </c>
      <c r="H10" s="26">
        <f>H11+H12</f>
        <v>0</v>
      </c>
      <c r="I10" s="38">
        <f>I11+I12</f>
        <v>0</v>
      </c>
    </row>
    <row r="11" spans="1:9" ht="15">
      <c r="A11" s="28" t="s">
        <v>4</v>
      </c>
      <c r="B11" s="28"/>
      <c r="C11" s="29"/>
      <c r="D11" s="30"/>
      <c r="E11" s="22"/>
      <c r="F11" s="46"/>
      <c r="G11" s="30"/>
      <c r="H11" s="57">
        <f>F11+G11</f>
        <v>0</v>
      </c>
      <c r="I11" s="69">
        <f>E11+H11</f>
        <v>0</v>
      </c>
    </row>
    <row r="12" spans="1:9" ht="15">
      <c r="A12" s="28" t="s">
        <v>5</v>
      </c>
      <c r="B12" s="28"/>
      <c r="C12" s="29"/>
      <c r="D12" s="30"/>
      <c r="E12" s="22"/>
      <c r="F12" s="46"/>
      <c r="G12" s="30"/>
      <c r="H12" s="57">
        <f>F12+G12</f>
        <v>0</v>
      </c>
      <c r="I12" s="69">
        <f>E12+H12</f>
        <v>0</v>
      </c>
    </row>
    <row r="13" spans="1:9" ht="15">
      <c r="A13" s="2" t="s">
        <v>6</v>
      </c>
      <c r="B13" s="6">
        <f>B14</f>
        <v>0</v>
      </c>
      <c r="C13" s="6">
        <f aca="true" t="shared" si="3" ref="C13:I13">C14</f>
        <v>0</v>
      </c>
      <c r="D13" s="19">
        <f t="shared" si="3"/>
        <v>0</v>
      </c>
      <c r="E13" s="26">
        <f t="shared" si="3"/>
        <v>0</v>
      </c>
      <c r="F13" s="38">
        <f t="shared" si="3"/>
        <v>0</v>
      </c>
      <c r="G13" s="19">
        <f t="shared" si="3"/>
        <v>0</v>
      </c>
      <c r="H13" s="26">
        <f t="shared" si="3"/>
        <v>0</v>
      </c>
      <c r="I13" s="38">
        <f t="shared" si="3"/>
        <v>0</v>
      </c>
    </row>
    <row r="14" spans="1:9" ht="15">
      <c r="A14" s="28" t="s">
        <v>7</v>
      </c>
      <c r="B14" s="28"/>
      <c r="C14" s="29"/>
      <c r="D14" s="30"/>
      <c r="E14" s="22"/>
      <c r="F14" s="46"/>
      <c r="G14" s="30"/>
      <c r="H14" s="57">
        <f>F14+G14</f>
        <v>0</v>
      </c>
      <c r="I14" s="69">
        <f>E14+H14</f>
        <v>0</v>
      </c>
    </row>
    <row r="15" spans="1:9" ht="15">
      <c r="A15" s="2" t="s">
        <v>8</v>
      </c>
      <c r="B15" s="6">
        <f>SUM(B16:B45)</f>
        <v>0</v>
      </c>
      <c r="C15" s="6">
        <f>SUM(C16:C45)</f>
        <v>1800</v>
      </c>
      <c r="D15" s="19">
        <f>SUM(D16:D46)</f>
        <v>382366.43</v>
      </c>
      <c r="E15" s="26">
        <f>SUM(E16:E46)</f>
        <v>384166.43</v>
      </c>
      <c r="F15" s="38">
        <f>SUM(F16:F46)</f>
        <v>0</v>
      </c>
      <c r="G15" s="19">
        <f>SUM(G16:G46)</f>
        <v>0</v>
      </c>
      <c r="H15" s="26">
        <f>SUM(H16:H45)</f>
        <v>0</v>
      </c>
      <c r="I15" s="38">
        <f>SUM(I16:I46)</f>
        <v>384166.43</v>
      </c>
    </row>
    <row r="16" spans="1:9" ht="15">
      <c r="A16" s="28" t="s">
        <v>9</v>
      </c>
      <c r="B16" s="28"/>
      <c r="C16" s="28"/>
      <c r="D16" s="80">
        <v>38700</v>
      </c>
      <c r="E16" s="25">
        <f>C16+D16</f>
        <v>38700</v>
      </c>
      <c r="F16" s="61"/>
      <c r="G16" s="55"/>
      <c r="H16" s="57">
        <f>F16+G16</f>
        <v>0</v>
      </c>
      <c r="I16" s="69">
        <f>E16+H16</f>
        <v>38700</v>
      </c>
    </row>
    <row r="17" spans="1:9" ht="15">
      <c r="A17" s="28" t="s">
        <v>10</v>
      </c>
      <c r="B17" s="28"/>
      <c r="C17" s="28"/>
      <c r="D17" s="30"/>
      <c r="E17" s="25">
        <f aca="true" t="shared" si="4" ref="E17:E46">C17+D17</f>
        <v>0</v>
      </c>
      <c r="F17" s="61"/>
      <c r="G17" s="55"/>
      <c r="H17" s="57">
        <f aca="true" t="shared" si="5" ref="H17:H44">F17+G17</f>
        <v>0</v>
      </c>
      <c r="I17" s="69">
        <f aca="true" t="shared" si="6" ref="I17:I44">E17+H17</f>
        <v>0</v>
      </c>
    </row>
    <row r="18" spans="1:9" ht="15">
      <c r="A18" s="28" t="s">
        <v>11</v>
      </c>
      <c r="B18" s="28"/>
      <c r="C18" s="28"/>
      <c r="D18" s="80">
        <v>3500</v>
      </c>
      <c r="E18" s="25">
        <f t="shared" si="4"/>
        <v>3500</v>
      </c>
      <c r="F18" s="61"/>
      <c r="G18" s="55"/>
      <c r="H18" s="57">
        <f t="shared" si="5"/>
        <v>0</v>
      </c>
      <c r="I18" s="69">
        <f t="shared" si="6"/>
        <v>3500</v>
      </c>
    </row>
    <row r="19" spans="1:9" ht="15">
      <c r="A19" s="28" t="s">
        <v>12</v>
      </c>
      <c r="B19" s="28"/>
      <c r="C19" s="28"/>
      <c r="D19" s="30"/>
      <c r="E19" s="25">
        <f t="shared" si="4"/>
        <v>0</v>
      </c>
      <c r="F19" s="61"/>
      <c r="G19" s="55"/>
      <c r="H19" s="57">
        <f t="shared" si="5"/>
        <v>0</v>
      </c>
      <c r="I19" s="69">
        <f t="shared" si="6"/>
        <v>0</v>
      </c>
    </row>
    <row r="20" spans="1:9" ht="15">
      <c r="A20" s="28" t="s">
        <v>13</v>
      </c>
      <c r="B20" s="28"/>
      <c r="C20" s="28"/>
      <c r="D20" s="30"/>
      <c r="E20" s="25">
        <f t="shared" si="4"/>
        <v>0</v>
      </c>
      <c r="F20" s="61"/>
      <c r="G20" s="31"/>
      <c r="H20" s="57">
        <f t="shared" si="5"/>
        <v>0</v>
      </c>
      <c r="I20" s="69">
        <f t="shared" si="6"/>
        <v>0</v>
      </c>
    </row>
    <row r="21" spans="1:9" ht="15">
      <c r="A21" s="28" t="s">
        <v>14</v>
      </c>
      <c r="B21" s="28"/>
      <c r="C21" s="28"/>
      <c r="D21" s="30"/>
      <c r="E21" s="25">
        <f t="shared" si="4"/>
        <v>0</v>
      </c>
      <c r="F21" s="61"/>
      <c r="G21" s="55"/>
      <c r="H21" s="57">
        <f t="shared" si="5"/>
        <v>0</v>
      </c>
      <c r="I21" s="69">
        <f t="shared" si="6"/>
        <v>0</v>
      </c>
    </row>
    <row r="22" spans="1:9" ht="15">
      <c r="A22" s="28" t="s">
        <v>15</v>
      </c>
      <c r="B22" s="28"/>
      <c r="C22" s="28"/>
      <c r="D22" s="30"/>
      <c r="E22" s="25">
        <f t="shared" si="4"/>
        <v>0</v>
      </c>
      <c r="F22" s="61"/>
      <c r="G22" s="31"/>
      <c r="H22" s="57">
        <f t="shared" si="5"/>
        <v>0</v>
      </c>
      <c r="I22" s="69">
        <f t="shared" si="6"/>
        <v>0</v>
      </c>
    </row>
    <row r="23" spans="1:9" ht="15">
      <c r="A23" s="28" t="s">
        <v>16</v>
      </c>
      <c r="B23" s="28"/>
      <c r="C23" s="28"/>
      <c r="D23" s="80">
        <v>50000</v>
      </c>
      <c r="E23" s="25">
        <f t="shared" si="4"/>
        <v>50000</v>
      </c>
      <c r="F23" s="61"/>
      <c r="G23" s="55"/>
      <c r="H23" s="57">
        <f t="shared" si="5"/>
        <v>0</v>
      </c>
      <c r="I23" s="69">
        <f t="shared" si="6"/>
        <v>50000</v>
      </c>
    </row>
    <row r="24" spans="1:9" ht="15">
      <c r="A24" s="28" t="s">
        <v>17</v>
      </c>
      <c r="B24" s="28"/>
      <c r="C24" s="28"/>
      <c r="D24" s="80">
        <f>15000+19766.43+35000</f>
        <v>69766.43</v>
      </c>
      <c r="E24" s="25">
        <f t="shared" si="4"/>
        <v>69766.43</v>
      </c>
      <c r="F24" s="61"/>
      <c r="G24" s="31"/>
      <c r="H24" s="57">
        <f t="shared" si="5"/>
        <v>0</v>
      </c>
      <c r="I24" s="69">
        <f t="shared" si="6"/>
        <v>69766.43</v>
      </c>
    </row>
    <row r="25" spans="1:9" ht="15">
      <c r="A25" s="28" t="s">
        <v>18</v>
      </c>
      <c r="B25" s="28"/>
      <c r="C25" s="28"/>
      <c r="D25" s="30"/>
      <c r="E25" s="25">
        <f t="shared" si="4"/>
        <v>0</v>
      </c>
      <c r="F25" s="61"/>
      <c r="G25" s="55"/>
      <c r="H25" s="57">
        <f t="shared" si="5"/>
        <v>0</v>
      </c>
      <c r="I25" s="69">
        <f t="shared" si="6"/>
        <v>0</v>
      </c>
    </row>
    <row r="26" spans="1:9" ht="15">
      <c r="A26" s="28" t="s">
        <v>19</v>
      </c>
      <c r="B26" s="28"/>
      <c r="C26" s="28"/>
      <c r="D26" s="30"/>
      <c r="E26" s="25">
        <f t="shared" si="4"/>
        <v>0</v>
      </c>
      <c r="F26" s="61"/>
      <c r="G26" s="55"/>
      <c r="H26" s="57">
        <f t="shared" si="5"/>
        <v>0</v>
      </c>
      <c r="I26" s="69">
        <f t="shared" si="6"/>
        <v>0</v>
      </c>
    </row>
    <row r="27" spans="1:9" ht="15">
      <c r="A27" s="28" t="s">
        <v>20</v>
      </c>
      <c r="B27" s="28"/>
      <c r="C27" s="28"/>
      <c r="D27" s="31"/>
      <c r="E27" s="25">
        <f>C27+D27</f>
        <v>0</v>
      </c>
      <c r="F27" s="61"/>
      <c r="G27" s="55"/>
      <c r="H27" s="57">
        <f t="shared" si="5"/>
        <v>0</v>
      </c>
      <c r="I27" s="69">
        <f t="shared" si="6"/>
        <v>0</v>
      </c>
    </row>
    <row r="28" spans="1:9" ht="15">
      <c r="A28" s="28" t="s">
        <v>21</v>
      </c>
      <c r="B28" s="28"/>
      <c r="C28" s="28"/>
      <c r="D28" s="30"/>
      <c r="E28" s="25">
        <f t="shared" si="4"/>
        <v>0</v>
      </c>
      <c r="F28" s="61"/>
      <c r="G28" s="31"/>
      <c r="H28" s="57">
        <f t="shared" si="5"/>
        <v>0</v>
      </c>
      <c r="I28" s="69">
        <f t="shared" si="6"/>
        <v>0</v>
      </c>
    </row>
    <row r="29" spans="1:9" ht="15">
      <c r="A29" s="28" t="s">
        <v>22</v>
      </c>
      <c r="B29" s="28"/>
      <c r="C29" s="28"/>
      <c r="D29" s="80">
        <v>110000</v>
      </c>
      <c r="E29" s="25">
        <f t="shared" si="4"/>
        <v>110000</v>
      </c>
      <c r="F29" s="61"/>
      <c r="G29" s="55"/>
      <c r="H29" s="57">
        <f t="shared" si="5"/>
        <v>0</v>
      </c>
      <c r="I29" s="69">
        <f t="shared" si="6"/>
        <v>110000</v>
      </c>
    </row>
    <row r="30" spans="1:9" ht="15">
      <c r="A30" s="28" t="s">
        <v>23</v>
      </c>
      <c r="B30" s="28"/>
      <c r="C30" s="28"/>
      <c r="D30" s="80">
        <v>50000</v>
      </c>
      <c r="E30" s="25">
        <f t="shared" si="4"/>
        <v>50000</v>
      </c>
      <c r="F30" s="61"/>
      <c r="G30" s="55"/>
      <c r="H30" s="57">
        <f t="shared" si="5"/>
        <v>0</v>
      </c>
      <c r="I30" s="69">
        <f>E30+H30</f>
        <v>50000</v>
      </c>
    </row>
    <row r="31" spans="1:9" ht="15">
      <c r="A31" s="28" t="s">
        <v>24</v>
      </c>
      <c r="B31" s="28"/>
      <c r="C31" s="28"/>
      <c r="D31" s="80">
        <v>30000</v>
      </c>
      <c r="E31" s="25">
        <f t="shared" si="4"/>
        <v>30000</v>
      </c>
      <c r="F31" s="61"/>
      <c r="G31" s="55"/>
      <c r="H31" s="57">
        <f t="shared" si="5"/>
        <v>0</v>
      </c>
      <c r="I31" s="69">
        <f t="shared" si="6"/>
        <v>30000</v>
      </c>
    </row>
    <row r="32" spans="1:9" ht="15">
      <c r="A32" s="28" t="s">
        <v>25</v>
      </c>
      <c r="B32" s="28"/>
      <c r="C32" s="28"/>
      <c r="D32" s="80">
        <v>20000</v>
      </c>
      <c r="E32" s="25">
        <f t="shared" si="4"/>
        <v>20000</v>
      </c>
      <c r="F32" s="61"/>
      <c r="G32" s="31"/>
      <c r="H32" s="57">
        <f t="shared" si="5"/>
        <v>0</v>
      </c>
      <c r="I32" s="69">
        <f t="shared" si="6"/>
        <v>20000</v>
      </c>
    </row>
    <row r="33" spans="1:9" ht="15">
      <c r="A33" s="28" t="s">
        <v>26</v>
      </c>
      <c r="B33" s="28"/>
      <c r="C33" s="28"/>
      <c r="D33" s="30"/>
      <c r="E33" s="25">
        <f t="shared" si="4"/>
        <v>0</v>
      </c>
      <c r="F33" s="61"/>
      <c r="G33" s="55"/>
      <c r="H33" s="57">
        <f t="shared" si="5"/>
        <v>0</v>
      </c>
      <c r="I33" s="69">
        <f t="shared" si="6"/>
        <v>0</v>
      </c>
    </row>
    <row r="34" spans="1:9" ht="15">
      <c r="A34" s="28" t="s">
        <v>27</v>
      </c>
      <c r="B34" s="28"/>
      <c r="C34" s="28"/>
      <c r="D34" s="72"/>
      <c r="E34" s="25">
        <f t="shared" si="4"/>
        <v>0</v>
      </c>
      <c r="F34" s="61"/>
      <c r="G34" s="55"/>
      <c r="H34" s="57">
        <f t="shared" si="5"/>
        <v>0</v>
      </c>
      <c r="I34" s="69">
        <f t="shared" si="6"/>
        <v>0</v>
      </c>
    </row>
    <row r="35" spans="1:9" ht="15">
      <c r="A35" s="28" t="s">
        <v>28</v>
      </c>
      <c r="B35" s="28"/>
      <c r="C35" s="28"/>
      <c r="D35" s="30"/>
      <c r="E35" s="25">
        <f t="shared" si="4"/>
        <v>0</v>
      </c>
      <c r="F35" s="61"/>
      <c r="G35" s="55"/>
      <c r="H35" s="57">
        <f t="shared" si="5"/>
        <v>0</v>
      </c>
      <c r="I35" s="69">
        <f t="shared" si="6"/>
        <v>0</v>
      </c>
    </row>
    <row r="36" spans="1:9" ht="15">
      <c r="A36" s="28" t="s">
        <v>29</v>
      </c>
      <c r="B36" s="28"/>
      <c r="C36" s="28"/>
      <c r="D36" s="30"/>
      <c r="E36" s="25">
        <f t="shared" si="4"/>
        <v>0</v>
      </c>
      <c r="F36" s="61"/>
      <c r="G36" s="55"/>
      <c r="H36" s="57">
        <f t="shared" si="5"/>
        <v>0</v>
      </c>
      <c r="I36" s="69">
        <f t="shared" si="6"/>
        <v>0</v>
      </c>
    </row>
    <row r="37" spans="1:9" ht="15">
      <c r="A37" s="28" t="s">
        <v>30</v>
      </c>
      <c r="B37" s="28"/>
      <c r="C37" s="28"/>
      <c r="D37" s="30"/>
      <c r="E37" s="25">
        <f>C37+D37</f>
        <v>0</v>
      </c>
      <c r="F37" s="61"/>
      <c r="G37" s="31"/>
      <c r="H37" s="57">
        <f t="shared" si="5"/>
        <v>0</v>
      </c>
      <c r="I37" s="69">
        <f t="shared" si="6"/>
        <v>0</v>
      </c>
    </row>
    <row r="38" spans="1:9" ht="15">
      <c r="A38" s="28" t="s">
        <v>143</v>
      </c>
      <c r="B38" s="28"/>
      <c r="C38" s="28"/>
      <c r="D38" s="30"/>
      <c r="E38" s="25"/>
      <c r="F38" s="61"/>
      <c r="G38" s="55"/>
      <c r="H38" s="57">
        <f t="shared" si="5"/>
        <v>0</v>
      </c>
      <c r="I38" s="69">
        <f t="shared" si="6"/>
        <v>0</v>
      </c>
    </row>
    <row r="39" spans="1:9" ht="15">
      <c r="A39" s="28" t="s">
        <v>31</v>
      </c>
      <c r="B39" s="28"/>
      <c r="C39" s="28"/>
      <c r="D39" s="30"/>
      <c r="E39" s="25">
        <f t="shared" si="4"/>
        <v>0</v>
      </c>
      <c r="F39" s="61"/>
      <c r="G39" s="55"/>
      <c r="H39" s="57">
        <f t="shared" si="5"/>
        <v>0</v>
      </c>
      <c r="I39" s="69">
        <f t="shared" si="6"/>
        <v>0</v>
      </c>
    </row>
    <row r="40" spans="1:9" ht="15">
      <c r="A40" s="28" t="s">
        <v>32</v>
      </c>
      <c r="B40" s="28"/>
      <c r="C40" s="28"/>
      <c r="D40" s="30"/>
      <c r="E40" s="25">
        <f t="shared" si="4"/>
        <v>0</v>
      </c>
      <c r="F40" s="61"/>
      <c r="G40" s="55"/>
      <c r="H40" s="57">
        <f t="shared" si="5"/>
        <v>0</v>
      </c>
      <c r="I40" s="69">
        <f>E40+H40</f>
        <v>0</v>
      </c>
    </row>
    <row r="41" spans="1:9" ht="15">
      <c r="A41" s="28" t="s">
        <v>33</v>
      </c>
      <c r="B41" s="28"/>
      <c r="C41" s="28"/>
      <c r="D41" s="30"/>
      <c r="E41" s="25">
        <f t="shared" si="4"/>
        <v>0</v>
      </c>
      <c r="F41" s="61"/>
      <c r="G41" s="55"/>
      <c r="H41" s="57">
        <f t="shared" si="5"/>
        <v>0</v>
      </c>
      <c r="I41" s="69">
        <f t="shared" si="6"/>
        <v>0</v>
      </c>
    </row>
    <row r="42" spans="1:9" ht="15">
      <c r="A42" s="28" t="s">
        <v>34</v>
      </c>
      <c r="B42" s="28"/>
      <c r="C42" s="28"/>
      <c r="D42" s="30"/>
      <c r="E42" s="25">
        <f t="shared" si="4"/>
        <v>0</v>
      </c>
      <c r="F42" s="61"/>
      <c r="G42" s="55"/>
      <c r="H42" s="57">
        <f t="shared" si="5"/>
        <v>0</v>
      </c>
      <c r="I42" s="69">
        <f t="shared" si="6"/>
        <v>0</v>
      </c>
    </row>
    <row r="43" spans="1:9" ht="15">
      <c r="A43" s="28" t="s">
        <v>35</v>
      </c>
      <c r="B43" s="28"/>
      <c r="C43" s="28"/>
      <c r="D43" s="30"/>
      <c r="E43" s="25">
        <f t="shared" si="4"/>
        <v>0</v>
      </c>
      <c r="F43" s="61"/>
      <c r="G43" s="55"/>
      <c r="H43" s="57">
        <f>F43+G43</f>
        <v>0</v>
      </c>
      <c r="I43" s="69">
        <f t="shared" si="6"/>
        <v>0</v>
      </c>
    </row>
    <row r="44" spans="1:9" ht="15">
      <c r="A44" s="28" t="s">
        <v>36</v>
      </c>
      <c r="B44" s="28"/>
      <c r="C44" s="81">
        <v>1800</v>
      </c>
      <c r="D44" s="30"/>
      <c r="E44" s="25">
        <f t="shared" si="4"/>
        <v>1800</v>
      </c>
      <c r="F44" s="61"/>
      <c r="G44" s="55"/>
      <c r="H44" s="57">
        <f t="shared" si="5"/>
        <v>0</v>
      </c>
      <c r="I44" s="69">
        <f t="shared" si="6"/>
        <v>1800</v>
      </c>
    </row>
    <row r="45" spans="1:9" ht="15">
      <c r="A45" s="28" t="s">
        <v>37</v>
      </c>
      <c r="B45" s="28"/>
      <c r="C45" s="28"/>
      <c r="D45" s="30"/>
      <c r="E45" s="25">
        <f t="shared" si="4"/>
        <v>0</v>
      </c>
      <c r="F45" s="61"/>
      <c r="G45" s="55"/>
      <c r="H45" s="57">
        <f>F45+G45</f>
        <v>0</v>
      </c>
      <c r="I45" s="69">
        <f>E45+H45</f>
        <v>0</v>
      </c>
    </row>
    <row r="46" spans="1:9" ht="15">
      <c r="A46" s="28" t="s">
        <v>153</v>
      </c>
      <c r="B46" s="28"/>
      <c r="C46" s="28"/>
      <c r="D46" s="80">
        <v>10400</v>
      </c>
      <c r="E46" s="25">
        <f t="shared" si="4"/>
        <v>10400</v>
      </c>
      <c r="F46" s="61"/>
      <c r="G46" s="55"/>
      <c r="H46" s="57">
        <f>F46+G46</f>
        <v>0</v>
      </c>
      <c r="I46" s="69">
        <f>E46+H46</f>
        <v>10400</v>
      </c>
    </row>
    <row r="47" spans="1:9" ht="15">
      <c r="A47" s="2" t="s">
        <v>38</v>
      </c>
      <c r="B47" s="6">
        <f aca="true" t="shared" si="7" ref="B47:I47">B48+B49+B50+B51+B52</f>
        <v>0</v>
      </c>
      <c r="C47" s="6">
        <f t="shared" si="7"/>
        <v>0</v>
      </c>
      <c r="D47" s="19">
        <f t="shared" si="7"/>
        <v>0</v>
      </c>
      <c r="E47" s="26">
        <f t="shared" si="7"/>
        <v>0</v>
      </c>
      <c r="F47" s="38">
        <f t="shared" si="7"/>
        <v>0</v>
      </c>
      <c r="G47" s="19">
        <f t="shared" si="7"/>
        <v>0</v>
      </c>
      <c r="H47" s="26">
        <f t="shared" si="7"/>
        <v>0</v>
      </c>
      <c r="I47" s="38">
        <f t="shared" si="7"/>
        <v>0</v>
      </c>
    </row>
    <row r="48" spans="1:9" ht="15">
      <c r="A48" s="28" t="s">
        <v>40</v>
      </c>
      <c r="B48" s="28"/>
      <c r="C48" s="28"/>
      <c r="D48" s="30"/>
      <c r="E48" s="27">
        <f>C48+D48</f>
        <v>0</v>
      </c>
      <c r="F48" s="46"/>
      <c r="G48" s="30"/>
      <c r="H48" s="57">
        <f>F48+G48</f>
        <v>0</v>
      </c>
      <c r="I48" s="69">
        <f>E48+H48</f>
        <v>0</v>
      </c>
    </row>
    <row r="49" spans="1:9" ht="15">
      <c r="A49" s="28" t="s">
        <v>39</v>
      </c>
      <c r="B49" s="28"/>
      <c r="C49" s="28"/>
      <c r="D49" s="30"/>
      <c r="E49" s="27">
        <f>C49+D49</f>
        <v>0</v>
      </c>
      <c r="F49" s="46"/>
      <c r="G49" s="30"/>
      <c r="H49" s="57">
        <f>F49+G49</f>
        <v>0</v>
      </c>
      <c r="I49" s="69">
        <f>E49+H49</f>
        <v>0</v>
      </c>
    </row>
    <row r="50" spans="1:9" ht="15">
      <c r="A50" s="28" t="s">
        <v>41</v>
      </c>
      <c r="B50" s="28"/>
      <c r="C50" s="28"/>
      <c r="D50" s="30"/>
      <c r="E50" s="27">
        <f>C50+D50</f>
        <v>0</v>
      </c>
      <c r="F50" s="46"/>
      <c r="G50" s="30"/>
      <c r="H50" s="57">
        <f>F50+G50</f>
        <v>0</v>
      </c>
      <c r="I50" s="69">
        <f>E50+H50</f>
        <v>0</v>
      </c>
    </row>
    <row r="51" spans="1:9" ht="15">
      <c r="A51" s="28" t="s">
        <v>42</v>
      </c>
      <c r="B51" s="28"/>
      <c r="C51" s="28"/>
      <c r="D51" s="30"/>
      <c r="E51" s="27">
        <f>C51+D51</f>
        <v>0</v>
      </c>
      <c r="F51" s="61"/>
      <c r="G51" s="55"/>
      <c r="H51" s="57">
        <f>F51+G51</f>
        <v>0</v>
      </c>
      <c r="I51" s="69">
        <f>E51+H51</f>
        <v>0</v>
      </c>
    </row>
    <row r="52" spans="1:9" ht="15">
      <c r="A52" s="28" t="s">
        <v>43</v>
      </c>
      <c r="B52" s="28"/>
      <c r="C52" s="28"/>
      <c r="D52" s="30"/>
      <c r="E52" s="27">
        <f>C52+D52</f>
        <v>0</v>
      </c>
      <c r="F52" s="46"/>
      <c r="G52" s="30"/>
      <c r="H52" s="57">
        <f>F52+G52</f>
        <v>0</v>
      </c>
      <c r="I52" s="69">
        <f>E52+H52</f>
        <v>0</v>
      </c>
    </row>
    <row r="53" spans="1:9" ht="15">
      <c r="A53" s="2" t="s">
        <v>44</v>
      </c>
      <c r="B53" s="6">
        <f aca="true" t="shared" si="8" ref="B53:I53">B54+B55+B56</f>
        <v>0</v>
      </c>
      <c r="C53" s="6">
        <f t="shared" si="8"/>
        <v>0</v>
      </c>
      <c r="D53" s="19">
        <f t="shared" si="8"/>
        <v>0</v>
      </c>
      <c r="E53" s="26">
        <f t="shared" si="8"/>
        <v>0</v>
      </c>
      <c r="F53" s="38">
        <f t="shared" si="8"/>
        <v>0</v>
      </c>
      <c r="G53" s="19">
        <f t="shared" si="8"/>
        <v>0</v>
      </c>
      <c r="H53" s="26">
        <f t="shared" si="8"/>
        <v>0</v>
      </c>
      <c r="I53" s="38">
        <f t="shared" si="8"/>
        <v>0</v>
      </c>
    </row>
    <row r="54" spans="1:9" ht="15">
      <c r="A54" s="28" t="s">
        <v>45</v>
      </c>
      <c r="B54" s="28"/>
      <c r="C54" s="28"/>
      <c r="D54" s="30"/>
      <c r="E54" s="27">
        <f>C54+D54</f>
        <v>0</v>
      </c>
      <c r="F54" s="46"/>
      <c r="G54" s="30"/>
      <c r="H54" s="57">
        <f>F54+G54</f>
        <v>0</v>
      </c>
      <c r="I54" s="69">
        <f>E54+H54</f>
        <v>0</v>
      </c>
    </row>
    <row r="55" spans="1:9" ht="15">
      <c r="A55" s="28" t="s">
        <v>46</v>
      </c>
      <c r="B55" s="28"/>
      <c r="C55" s="28"/>
      <c r="D55" s="30"/>
      <c r="E55" s="27">
        <f>C55+D55</f>
        <v>0</v>
      </c>
      <c r="F55" s="46"/>
      <c r="G55" s="30"/>
      <c r="H55" s="57">
        <f>F55+G55</f>
        <v>0</v>
      </c>
      <c r="I55" s="69">
        <f>E55+H55</f>
        <v>0</v>
      </c>
    </row>
    <row r="56" spans="1:9" ht="15">
      <c r="A56" s="28" t="s">
        <v>47</v>
      </c>
      <c r="B56" s="28"/>
      <c r="C56" s="28"/>
      <c r="D56" s="30"/>
      <c r="E56" s="27">
        <f>C56+D56</f>
        <v>0</v>
      </c>
      <c r="F56" s="46"/>
      <c r="G56" s="30"/>
      <c r="H56" s="57">
        <f>F56+G56</f>
        <v>0</v>
      </c>
      <c r="I56" s="69">
        <f>E56+H56</f>
        <v>0</v>
      </c>
    </row>
    <row r="57" spans="1:9" ht="15">
      <c r="A57" s="2" t="s">
        <v>48</v>
      </c>
      <c r="B57" s="5">
        <f aca="true" t="shared" si="9" ref="B57:H57">SUM(B58:B64)</f>
        <v>68509</v>
      </c>
      <c r="C57" s="5">
        <f t="shared" si="9"/>
        <v>10191</v>
      </c>
      <c r="D57" s="18">
        <f t="shared" si="9"/>
        <v>6300</v>
      </c>
      <c r="E57" s="24">
        <f t="shared" si="9"/>
        <v>16491</v>
      </c>
      <c r="F57" s="36">
        <f t="shared" si="9"/>
        <v>0</v>
      </c>
      <c r="G57" s="18">
        <f t="shared" si="9"/>
        <v>0</v>
      </c>
      <c r="H57" s="24">
        <f t="shared" si="9"/>
        <v>0</v>
      </c>
      <c r="I57" s="38">
        <f>SUM(I58:I64)</f>
        <v>85000</v>
      </c>
    </row>
    <row r="58" spans="1:9" ht="15">
      <c r="A58" s="28" t="s">
        <v>49</v>
      </c>
      <c r="B58" s="81">
        <f>80000-10191-1300</f>
        <v>68509</v>
      </c>
      <c r="C58" s="81">
        <v>10191</v>
      </c>
      <c r="D58" s="80">
        <f>650+650</f>
        <v>1300</v>
      </c>
      <c r="E58" s="25">
        <f>C58+D58</f>
        <v>11491</v>
      </c>
      <c r="F58" s="46"/>
      <c r="G58" s="30"/>
      <c r="H58" s="57">
        <f>F58+G58</f>
        <v>0</v>
      </c>
      <c r="I58" s="69">
        <f aca="true" t="shared" si="10" ref="I58:I64">B58+E58+H58</f>
        <v>80000</v>
      </c>
    </row>
    <row r="59" spans="1:9" ht="15">
      <c r="A59" s="28" t="s">
        <v>50</v>
      </c>
      <c r="B59" s="28"/>
      <c r="C59" s="28"/>
      <c r="D59" s="30"/>
      <c r="E59" s="25">
        <f aca="true" t="shared" si="11" ref="E59:E64">C59+D59</f>
        <v>0</v>
      </c>
      <c r="F59" s="46"/>
      <c r="G59" s="30"/>
      <c r="H59" s="57">
        <f aca="true" t="shared" si="12" ref="H59:H64">F59+G59</f>
        <v>0</v>
      </c>
      <c r="I59" s="69">
        <f t="shared" si="10"/>
        <v>0</v>
      </c>
    </row>
    <row r="60" spans="1:9" ht="15">
      <c r="A60" s="28" t="s">
        <v>51</v>
      </c>
      <c r="B60" s="28"/>
      <c r="C60" s="28"/>
      <c r="D60" s="30"/>
      <c r="E60" s="25">
        <f t="shared" si="11"/>
        <v>0</v>
      </c>
      <c r="F60" s="46"/>
      <c r="G60" s="30"/>
      <c r="H60" s="57">
        <f t="shared" si="12"/>
        <v>0</v>
      </c>
      <c r="I60" s="69">
        <f t="shared" si="10"/>
        <v>0</v>
      </c>
    </row>
    <row r="61" spans="1:9" ht="15">
      <c r="A61" s="28" t="s">
        <v>52</v>
      </c>
      <c r="B61" s="28"/>
      <c r="C61" s="28"/>
      <c r="D61" s="30"/>
      <c r="E61" s="25">
        <f t="shared" si="11"/>
        <v>0</v>
      </c>
      <c r="F61" s="46"/>
      <c r="G61" s="30"/>
      <c r="H61" s="57">
        <f t="shared" si="12"/>
        <v>0</v>
      </c>
      <c r="I61" s="69">
        <f t="shared" si="10"/>
        <v>0</v>
      </c>
    </row>
    <row r="62" spans="1:9" ht="15">
      <c r="A62" s="28" t="s">
        <v>53</v>
      </c>
      <c r="B62" s="28"/>
      <c r="C62" s="28"/>
      <c r="D62" s="80">
        <v>5000</v>
      </c>
      <c r="E62" s="25">
        <f t="shared" si="11"/>
        <v>5000</v>
      </c>
      <c r="F62" s="46"/>
      <c r="G62" s="30"/>
      <c r="H62" s="57">
        <f t="shared" si="12"/>
        <v>0</v>
      </c>
      <c r="I62" s="69">
        <f t="shared" si="10"/>
        <v>5000</v>
      </c>
    </row>
    <row r="63" spans="1:9" ht="15">
      <c r="A63" s="28" t="s">
        <v>54</v>
      </c>
      <c r="B63" s="28"/>
      <c r="C63" s="28"/>
      <c r="D63" s="30"/>
      <c r="E63" s="25">
        <f t="shared" si="11"/>
        <v>0</v>
      </c>
      <c r="F63" s="46"/>
      <c r="G63" s="30"/>
      <c r="H63" s="57">
        <f t="shared" si="12"/>
        <v>0</v>
      </c>
      <c r="I63" s="69">
        <f t="shared" si="10"/>
        <v>0</v>
      </c>
    </row>
    <row r="64" spans="1:9" ht="15">
      <c r="A64" s="28" t="s">
        <v>55</v>
      </c>
      <c r="B64" s="28"/>
      <c r="C64" s="28"/>
      <c r="D64" s="30"/>
      <c r="E64" s="25">
        <f t="shared" si="11"/>
        <v>0</v>
      </c>
      <c r="F64" s="46"/>
      <c r="G64" s="30"/>
      <c r="H64" s="57">
        <f t="shared" si="12"/>
        <v>0</v>
      </c>
      <c r="I64" s="69">
        <f t="shared" si="10"/>
        <v>0</v>
      </c>
    </row>
    <row r="65" spans="1:9" ht="15">
      <c r="A65" s="2" t="s">
        <v>56</v>
      </c>
      <c r="B65" s="2"/>
      <c r="C65" s="6">
        <f aca="true" t="shared" si="13" ref="C65:I65">SUM(C66:C84)</f>
        <v>0</v>
      </c>
      <c r="D65" s="19">
        <f t="shared" si="13"/>
        <v>107304</v>
      </c>
      <c r="E65" s="26">
        <f t="shared" si="13"/>
        <v>107304</v>
      </c>
      <c r="F65" s="38">
        <f t="shared" si="13"/>
        <v>0</v>
      </c>
      <c r="G65" s="19">
        <f t="shared" si="13"/>
        <v>0</v>
      </c>
      <c r="H65" s="26">
        <f t="shared" si="13"/>
        <v>0</v>
      </c>
      <c r="I65" s="38">
        <f t="shared" si="13"/>
        <v>107304</v>
      </c>
    </row>
    <row r="66" spans="1:9" ht="15">
      <c r="A66" s="28" t="s">
        <v>57</v>
      </c>
      <c r="B66" s="28"/>
      <c r="C66" s="28"/>
      <c r="D66" s="31"/>
      <c r="E66" s="25">
        <f>C66+D66</f>
        <v>0</v>
      </c>
      <c r="F66" s="46"/>
      <c r="G66" s="30"/>
      <c r="H66" s="57">
        <f>F66+G66</f>
        <v>0</v>
      </c>
      <c r="I66" s="69">
        <f>B66+E66+H66</f>
        <v>0</v>
      </c>
    </row>
    <row r="67" spans="1:9" ht="15">
      <c r="A67" s="28" t="s">
        <v>58</v>
      </c>
      <c r="B67" s="28"/>
      <c r="C67" s="28"/>
      <c r="D67" s="80"/>
      <c r="E67" s="25">
        <f aca="true" t="shared" si="14" ref="E67:E84">C67+D67</f>
        <v>0</v>
      </c>
      <c r="F67" s="46"/>
      <c r="G67" s="31"/>
      <c r="H67" s="57">
        <f aca="true" t="shared" si="15" ref="H67:H83">F67+G67</f>
        <v>0</v>
      </c>
      <c r="I67" s="69">
        <f aca="true" t="shared" si="16" ref="I67:I125">B67+E67+H67</f>
        <v>0</v>
      </c>
    </row>
    <row r="68" spans="1:9" ht="15">
      <c r="A68" s="28" t="s">
        <v>59</v>
      </c>
      <c r="B68" s="28"/>
      <c r="C68" s="28"/>
      <c r="D68" s="80">
        <v>77304</v>
      </c>
      <c r="E68" s="25">
        <f t="shared" si="14"/>
        <v>77304</v>
      </c>
      <c r="F68" s="46"/>
      <c r="G68" s="30"/>
      <c r="H68" s="57">
        <f t="shared" si="15"/>
        <v>0</v>
      </c>
      <c r="I68" s="69">
        <f t="shared" si="16"/>
        <v>77304</v>
      </c>
    </row>
    <row r="69" spans="1:9" ht="15">
      <c r="A69" s="28" t="s">
        <v>61</v>
      </c>
      <c r="B69" s="28"/>
      <c r="C69" s="28"/>
      <c r="D69" s="30"/>
      <c r="E69" s="25">
        <f t="shared" si="14"/>
        <v>0</v>
      </c>
      <c r="F69" s="46"/>
      <c r="G69" s="30"/>
      <c r="H69" s="57">
        <f t="shared" si="15"/>
        <v>0</v>
      </c>
      <c r="I69" s="69">
        <f t="shared" si="16"/>
        <v>0</v>
      </c>
    </row>
    <row r="70" spans="1:9" ht="15">
      <c r="A70" s="28" t="s">
        <v>60</v>
      </c>
      <c r="B70" s="28"/>
      <c r="C70" s="28"/>
      <c r="D70" s="30"/>
      <c r="E70" s="25">
        <f t="shared" si="14"/>
        <v>0</v>
      </c>
      <c r="F70" s="46"/>
      <c r="G70" s="30"/>
      <c r="H70" s="57">
        <f t="shared" si="15"/>
        <v>0</v>
      </c>
      <c r="I70" s="69">
        <f t="shared" si="16"/>
        <v>0</v>
      </c>
    </row>
    <row r="71" spans="1:9" ht="15">
      <c r="A71" s="28" t="s">
        <v>62</v>
      </c>
      <c r="B71" s="28"/>
      <c r="C71" s="28"/>
      <c r="D71" s="31"/>
      <c r="E71" s="25">
        <f t="shared" si="14"/>
        <v>0</v>
      </c>
      <c r="F71" s="46"/>
      <c r="G71" s="30"/>
      <c r="H71" s="57">
        <f t="shared" si="15"/>
        <v>0</v>
      </c>
      <c r="I71" s="69">
        <f t="shared" si="16"/>
        <v>0</v>
      </c>
    </row>
    <row r="72" spans="1:9" ht="15">
      <c r="A72" s="28" t="s">
        <v>63</v>
      </c>
      <c r="B72" s="28"/>
      <c r="C72" s="28"/>
      <c r="D72" s="30"/>
      <c r="E72" s="25">
        <f t="shared" si="14"/>
        <v>0</v>
      </c>
      <c r="F72" s="46"/>
      <c r="G72" s="30"/>
      <c r="H72" s="57">
        <f t="shared" si="15"/>
        <v>0</v>
      </c>
      <c r="I72" s="69">
        <f t="shared" si="16"/>
        <v>0</v>
      </c>
    </row>
    <row r="73" spans="1:9" ht="15">
      <c r="A73" s="28" t="s">
        <v>64</v>
      </c>
      <c r="B73" s="28"/>
      <c r="C73" s="28"/>
      <c r="D73" s="30"/>
      <c r="E73" s="25">
        <f t="shared" si="14"/>
        <v>0</v>
      </c>
      <c r="F73" s="46"/>
      <c r="G73" s="30"/>
      <c r="H73" s="57">
        <f t="shared" si="15"/>
        <v>0</v>
      </c>
      <c r="I73" s="69">
        <f t="shared" si="16"/>
        <v>0</v>
      </c>
    </row>
    <row r="74" spans="1:9" ht="15">
      <c r="A74" s="28" t="s">
        <v>65</v>
      </c>
      <c r="B74" s="28"/>
      <c r="C74" s="28"/>
      <c r="D74" s="30"/>
      <c r="E74" s="25">
        <f t="shared" si="14"/>
        <v>0</v>
      </c>
      <c r="F74" s="46"/>
      <c r="G74" s="30"/>
      <c r="H74" s="57">
        <f t="shared" si="15"/>
        <v>0</v>
      </c>
      <c r="I74" s="69">
        <f t="shared" si="16"/>
        <v>0</v>
      </c>
    </row>
    <row r="75" spans="1:9" ht="15">
      <c r="A75" s="28" t="s">
        <v>66</v>
      </c>
      <c r="B75" s="28"/>
      <c r="C75" s="28"/>
      <c r="D75" s="30"/>
      <c r="E75" s="25">
        <f t="shared" si="14"/>
        <v>0</v>
      </c>
      <c r="F75" s="46"/>
      <c r="G75" s="30"/>
      <c r="H75" s="57">
        <f t="shared" si="15"/>
        <v>0</v>
      </c>
      <c r="I75" s="69">
        <f t="shared" si="16"/>
        <v>0</v>
      </c>
    </row>
    <row r="76" spans="1:9" ht="15">
      <c r="A76" s="28" t="s">
        <v>67</v>
      </c>
      <c r="B76" s="28"/>
      <c r="C76" s="28"/>
      <c r="D76" s="30"/>
      <c r="E76" s="25">
        <f t="shared" si="14"/>
        <v>0</v>
      </c>
      <c r="F76" s="46"/>
      <c r="G76" s="30"/>
      <c r="H76" s="57">
        <f t="shared" si="15"/>
        <v>0</v>
      </c>
      <c r="I76" s="69">
        <f t="shared" si="16"/>
        <v>0</v>
      </c>
    </row>
    <row r="77" spans="1:9" ht="15">
      <c r="A77" s="28" t="s">
        <v>68</v>
      </c>
      <c r="B77" s="28"/>
      <c r="C77" s="28"/>
      <c r="D77" s="80">
        <v>30000</v>
      </c>
      <c r="E77" s="25">
        <f t="shared" si="14"/>
        <v>30000</v>
      </c>
      <c r="F77" s="46"/>
      <c r="G77" s="30"/>
      <c r="H77" s="57">
        <f t="shared" si="15"/>
        <v>0</v>
      </c>
      <c r="I77" s="69">
        <f t="shared" si="16"/>
        <v>30000</v>
      </c>
    </row>
    <row r="78" spans="1:9" ht="15">
      <c r="A78" s="28" t="s">
        <v>69</v>
      </c>
      <c r="B78" s="28"/>
      <c r="C78" s="28"/>
      <c r="D78" s="30"/>
      <c r="E78" s="25">
        <f t="shared" si="14"/>
        <v>0</v>
      </c>
      <c r="F78" s="46"/>
      <c r="G78" s="30"/>
      <c r="H78" s="57">
        <f t="shared" si="15"/>
        <v>0</v>
      </c>
      <c r="I78" s="69">
        <f t="shared" si="16"/>
        <v>0</v>
      </c>
    </row>
    <row r="79" spans="1:9" ht="15">
      <c r="A79" s="28" t="s">
        <v>70</v>
      </c>
      <c r="B79" s="28"/>
      <c r="C79" s="28"/>
      <c r="D79" s="30"/>
      <c r="E79" s="25">
        <f>C79+D79</f>
        <v>0</v>
      </c>
      <c r="F79" s="46"/>
      <c r="G79" s="30"/>
      <c r="H79" s="57">
        <f t="shared" si="15"/>
        <v>0</v>
      </c>
      <c r="I79" s="69">
        <f t="shared" si="16"/>
        <v>0</v>
      </c>
    </row>
    <row r="80" spans="1:9" ht="15">
      <c r="A80" s="28" t="s">
        <v>71</v>
      </c>
      <c r="B80" s="28"/>
      <c r="C80" s="28"/>
      <c r="D80" s="30"/>
      <c r="E80" s="25">
        <f t="shared" si="14"/>
        <v>0</v>
      </c>
      <c r="F80" s="46"/>
      <c r="G80" s="30"/>
      <c r="H80" s="57">
        <f t="shared" si="15"/>
        <v>0</v>
      </c>
      <c r="I80" s="69">
        <f t="shared" si="16"/>
        <v>0</v>
      </c>
    </row>
    <row r="81" spans="1:9" ht="15">
      <c r="A81" s="28" t="s">
        <v>72</v>
      </c>
      <c r="B81" s="28"/>
      <c r="C81" s="28"/>
      <c r="D81" s="30"/>
      <c r="E81" s="25">
        <f t="shared" si="14"/>
        <v>0</v>
      </c>
      <c r="F81" s="46"/>
      <c r="G81" s="30"/>
      <c r="H81" s="57">
        <f t="shared" si="15"/>
        <v>0</v>
      </c>
      <c r="I81" s="69">
        <f t="shared" si="16"/>
        <v>0</v>
      </c>
    </row>
    <row r="82" spans="1:9" ht="15">
      <c r="A82" s="28" t="s">
        <v>73</v>
      </c>
      <c r="B82" s="28"/>
      <c r="C82" s="28"/>
      <c r="D82" s="30"/>
      <c r="E82" s="25">
        <f t="shared" si="14"/>
        <v>0</v>
      </c>
      <c r="F82" s="46"/>
      <c r="G82" s="30"/>
      <c r="H82" s="57">
        <f t="shared" si="15"/>
        <v>0</v>
      </c>
      <c r="I82" s="69">
        <f t="shared" si="16"/>
        <v>0</v>
      </c>
    </row>
    <row r="83" spans="1:9" ht="15">
      <c r="A83" s="28" t="s">
        <v>74</v>
      </c>
      <c r="B83" s="28"/>
      <c r="C83" s="28"/>
      <c r="D83" s="30"/>
      <c r="E83" s="25">
        <f t="shared" si="14"/>
        <v>0</v>
      </c>
      <c r="F83" s="46"/>
      <c r="G83" s="30"/>
      <c r="H83" s="57">
        <f t="shared" si="15"/>
        <v>0</v>
      </c>
      <c r="I83" s="69">
        <f t="shared" si="16"/>
        <v>0</v>
      </c>
    </row>
    <row r="84" spans="1:9" ht="15">
      <c r="A84" s="28" t="s">
        <v>75</v>
      </c>
      <c r="B84" s="28"/>
      <c r="C84" s="28"/>
      <c r="D84" s="30"/>
      <c r="E84" s="25">
        <f t="shared" si="14"/>
        <v>0</v>
      </c>
      <c r="F84" s="46"/>
      <c r="G84" s="30"/>
      <c r="H84" s="57">
        <f>F84+G84</f>
        <v>0</v>
      </c>
      <c r="I84" s="69">
        <f t="shared" si="16"/>
        <v>0</v>
      </c>
    </row>
    <row r="85" spans="1:9" ht="15">
      <c r="A85" s="2" t="s">
        <v>76</v>
      </c>
      <c r="B85" s="2"/>
      <c r="C85" s="6">
        <f aca="true" t="shared" si="17" ref="C85:H85">C86+C87+C88</f>
        <v>0</v>
      </c>
      <c r="D85" s="19">
        <f t="shared" si="17"/>
        <v>1269686.6400000001</v>
      </c>
      <c r="E85" s="26">
        <f t="shared" si="17"/>
        <v>1269686.6400000001</v>
      </c>
      <c r="F85" s="38">
        <f t="shared" si="17"/>
        <v>0</v>
      </c>
      <c r="G85" s="19">
        <f t="shared" si="17"/>
        <v>0</v>
      </c>
      <c r="H85" s="26">
        <f t="shared" si="17"/>
        <v>0</v>
      </c>
      <c r="I85" s="38">
        <f>I86+I87+I88</f>
        <v>1269686.6400000001</v>
      </c>
    </row>
    <row r="86" spans="1:9" ht="15">
      <c r="A86" s="28" t="s">
        <v>77</v>
      </c>
      <c r="B86" s="28"/>
      <c r="C86" s="28"/>
      <c r="D86" s="80">
        <f>68518.08+70356</f>
        <v>138874.08000000002</v>
      </c>
      <c r="E86" s="25">
        <f>C86+D86</f>
        <v>138874.08000000002</v>
      </c>
      <c r="F86" s="46"/>
      <c r="G86" s="30"/>
      <c r="H86" s="57">
        <f>F86+G86</f>
        <v>0</v>
      </c>
      <c r="I86" s="69">
        <f t="shared" si="16"/>
        <v>138874.08000000002</v>
      </c>
    </row>
    <row r="87" spans="1:9" ht="15">
      <c r="A87" s="28" t="s">
        <v>78</v>
      </c>
      <c r="B87" s="28"/>
      <c r="C87" s="28"/>
      <c r="D87" s="80">
        <f>320008.74+417196.98</f>
        <v>737205.72</v>
      </c>
      <c r="E87" s="25">
        <f>C87+D87</f>
        <v>737205.72</v>
      </c>
      <c r="F87" s="46"/>
      <c r="G87" s="30"/>
      <c r="H87" s="57">
        <f>F87+G87</f>
        <v>0</v>
      </c>
      <c r="I87" s="69">
        <f>B87+E87+H87</f>
        <v>737205.72</v>
      </c>
    </row>
    <row r="88" spans="1:9" ht="15">
      <c r="A88" s="28" t="s">
        <v>79</v>
      </c>
      <c r="B88" s="28"/>
      <c r="C88" s="28"/>
      <c r="D88" s="80">
        <v>393606.84</v>
      </c>
      <c r="E88" s="25">
        <f>C88+D88</f>
        <v>393606.84</v>
      </c>
      <c r="F88" s="46"/>
      <c r="G88" s="30"/>
      <c r="H88" s="57">
        <f>F88+G88</f>
        <v>0</v>
      </c>
      <c r="I88" s="69">
        <f t="shared" si="16"/>
        <v>393606.84</v>
      </c>
    </row>
    <row r="89" spans="1:9" ht="15">
      <c r="A89" s="2" t="s">
        <v>80</v>
      </c>
      <c r="B89" s="2"/>
      <c r="C89" s="6">
        <f aca="true" t="shared" si="18" ref="C89:I89">SUM(C90:C125)</f>
        <v>13250</v>
      </c>
      <c r="D89" s="19">
        <f t="shared" si="18"/>
        <v>596729.57</v>
      </c>
      <c r="E89" s="26">
        <f t="shared" si="18"/>
        <v>609979.57</v>
      </c>
      <c r="F89" s="38">
        <f t="shared" si="18"/>
        <v>0</v>
      </c>
      <c r="G89" s="19">
        <f t="shared" si="18"/>
        <v>0</v>
      </c>
      <c r="H89" s="26">
        <f t="shared" si="18"/>
        <v>0</v>
      </c>
      <c r="I89" s="38">
        <f t="shared" si="18"/>
        <v>609979.57</v>
      </c>
    </row>
    <row r="90" spans="1:9" ht="15">
      <c r="A90" s="28" t="s">
        <v>81</v>
      </c>
      <c r="B90" s="28"/>
      <c r="C90" s="81">
        <v>8450</v>
      </c>
      <c r="D90" s="32"/>
      <c r="E90" s="25">
        <f>C90+D90</f>
        <v>8450</v>
      </c>
      <c r="F90" s="46"/>
      <c r="G90" s="30"/>
      <c r="H90" s="57">
        <f>F90+G90</f>
        <v>0</v>
      </c>
      <c r="I90" s="69">
        <f t="shared" si="16"/>
        <v>8450</v>
      </c>
    </row>
    <row r="91" spans="1:9" ht="15">
      <c r="A91" s="28" t="s">
        <v>82</v>
      </c>
      <c r="B91" s="28"/>
      <c r="C91" s="28"/>
      <c r="D91" s="30"/>
      <c r="E91" s="25">
        <f aca="true" t="shared" si="19" ref="E91:E125">C91+D91</f>
        <v>0</v>
      </c>
      <c r="F91" s="46"/>
      <c r="G91" s="30"/>
      <c r="H91" s="57">
        <f aca="true" t="shared" si="20" ref="H91:H125">F91+G91</f>
        <v>0</v>
      </c>
      <c r="I91" s="69">
        <f t="shared" si="16"/>
        <v>0</v>
      </c>
    </row>
    <row r="92" spans="1:9" ht="15">
      <c r="A92" s="28" t="s">
        <v>83</v>
      </c>
      <c r="B92" s="28"/>
      <c r="C92" s="28"/>
      <c r="D92" s="80">
        <f>50000+15000</f>
        <v>65000</v>
      </c>
      <c r="E92" s="25">
        <f t="shared" si="19"/>
        <v>65000</v>
      </c>
      <c r="F92" s="46"/>
      <c r="G92" s="30"/>
      <c r="H92" s="57">
        <f t="shared" si="20"/>
        <v>0</v>
      </c>
      <c r="I92" s="69">
        <f t="shared" si="16"/>
        <v>65000</v>
      </c>
    </row>
    <row r="93" spans="1:9" ht="15">
      <c r="A93" s="28" t="s">
        <v>84</v>
      </c>
      <c r="B93" s="28"/>
      <c r="C93" s="28"/>
      <c r="D93" s="30"/>
      <c r="E93" s="25">
        <f t="shared" si="19"/>
        <v>0</v>
      </c>
      <c r="F93" s="46"/>
      <c r="G93" s="30"/>
      <c r="H93" s="57">
        <f t="shared" si="20"/>
        <v>0</v>
      </c>
      <c r="I93" s="69">
        <f t="shared" si="16"/>
        <v>0</v>
      </c>
    </row>
    <row r="94" spans="1:9" ht="15">
      <c r="A94" s="28" t="s">
        <v>85</v>
      </c>
      <c r="B94" s="28"/>
      <c r="C94" s="28"/>
      <c r="D94" s="30"/>
      <c r="E94" s="25">
        <f t="shared" si="19"/>
        <v>0</v>
      </c>
      <c r="F94" s="46"/>
      <c r="G94" s="30"/>
      <c r="H94" s="57">
        <f t="shared" si="20"/>
        <v>0</v>
      </c>
      <c r="I94" s="69">
        <f t="shared" si="16"/>
        <v>0</v>
      </c>
    </row>
    <row r="95" spans="1:9" ht="15">
      <c r="A95" s="28" t="s">
        <v>86</v>
      </c>
      <c r="B95" s="28"/>
      <c r="C95" s="28"/>
      <c r="D95" s="30"/>
      <c r="E95" s="25">
        <f t="shared" si="19"/>
        <v>0</v>
      </c>
      <c r="F95" s="46"/>
      <c r="G95" s="30"/>
      <c r="H95" s="57">
        <f t="shared" si="20"/>
        <v>0</v>
      </c>
      <c r="I95" s="69">
        <f t="shared" si="16"/>
        <v>0</v>
      </c>
    </row>
    <row r="96" spans="1:9" ht="15">
      <c r="A96" s="28" t="s">
        <v>87</v>
      </c>
      <c r="B96" s="28"/>
      <c r="C96" s="28"/>
      <c r="D96" s="31"/>
      <c r="E96" s="25">
        <f t="shared" si="19"/>
        <v>0</v>
      </c>
      <c r="F96" s="46"/>
      <c r="G96" s="30"/>
      <c r="H96" s="57">
        <f t="shared" si="20"/>
        <v>0</v>
      </c>
      <c r="I96" s="69">
        <f t="shared" si="16"/>
        <v>0</v>
      </c>
    </row>
    <row r="97" spans="1:9" ht="15">
      <c r="A97" s="28" t="s">
        <v>88</v>
      </c>
      <c r="B97" s="28"/>
      <c r="C97" s="28"/>
      <c r="D97" s="31"/>
      <c r="E97" s="25">
        <f t="shared" si="19"/>
        <v>0</v>
      </c>
      <c r="F97" s="46"/>
      <c r="G97" s="30"/>
      <c r="H97" s="57">
        <f t="shared" si="20"/>
        <v>0</v>
      </c>
      <c r="I97" s="69">
        <f t="shared" si="16"/>
        <v>0</v>
      </c>
    </row>
    <row r="98" spans="1:9" ht="15">
      <c r="A98" s="28" t="s">
        <v>89</v>
      </c>
      <c r="B98" s="28"/>
      <c r="C98" s="28"/>
      <c r="D98" s="31"/>
      <c r="E98" s="25">
        <f t="shared" si="19"/>
        <v>0</v>
      </c>
      <c r="F98" s="46"/>
      <c r="G98" s="30"/>
      <c r="H98" s="57">
        <f t="shared" si="20"/>
        <v>0</v>
      </c>
      <c r="I98" s="69">
        <f t="shared" si="16"/>
        <v>0</v>
      </c>
    </row>
    <row r="99" spans="1:9" ht="15">
      <c r="A99" s="28" t="s">
        <v>90</v>
      </c>
      <c r="B99" s="28"/>
      <c r="C99" s="28"/>
      <c r="D99" s="80">
        <v>28000</v>
      </c>
      <c r="E99" s="25">
        <f t="shared" si="19"/>
        <v>28000</v>
      </c>
      <c r="F99" s="46"/>
      <c r="G99" s="30"/>
      <c r="H99" s="57">
        <f t="shared" si="20"/>
        <v>0</v>
      </c>
      <c r="I99" s="69">
        <f t="shared" si="16"/>
        <v>28000</v>
      </c>
    </row>
    <row r="100" spans="1:9" ht="15">
      <c r="A100" s="28" t="s">
        <v>91</v>
      </c>
      <c r="B100" s="28"/>
      <c r="C100" s="28"/>
      <c r="D100" s="82">
        <f>60000+40000</f>
        <v>100000</v>
      </c>
      <c r="E100" s="25">
        <f t="shared" si="19"/>
        <v>100000</v>
      </c>
      <c r="F100" s="46"/>
      <c r="G100" s="30"/>
      <c r="H100" s="57">
        <f t="shared" si="20"/>
        <v>0</v>
      </c>
      <c r="I100" s="69">
        <f t="shared" si="16"/>
        <v>100000</v>
      </c>
    </row>
    <row r="101" spans="1:9" ht="15">
      <c r="A101" s="28" t="s">
        <v>92</v>
      </c>
      <c r="B101" s="28"/>
      <c r="C101" s="28"/>
      <c r="D101" s="30"/>
      <c r="E101" s="25">
        <f t="shared" si="19"/>
        <v>0</v>
      </c>
      <c r="F101" s="46"/>
      <c r="G101" s="30"/>
      <c r="H101" s="57">
        <f t="shared" si="20"/>
        <v>0</v>
      </c>
      <c r="I101" s="69">
        <f t="shared" si="16"/>
        <v>0</v>
      </c>
    </row>
    <row r="102" spans="1:9" ht="15">
      <c r="A102" s="28" t="s">
        <v>93</v>
      </c>
      <c r="B102" s="28"/>
      <c r="C102" s="28"/>
      <c r="D102" s="30"/>
      <c r="E102" s="25">
        <f t="shared" si="19"/>
        <v>0</v>
      </c>
      <c r="F102" s="46"/>
      <c r="G102" s="30"/>
      <c r="H102" s="57">
        <f t="shared" si="20"/>
        <v>0</v>
      </c>
      <c r="I102" s="69">
        <f t="shared" si="16"/>
        <v>0</v>
      </c>
    </row>
    <row r="103" spans="1:9" ht="15">
      <c r="A103" s="28" t="s">
        <v>94</v>
      </c>
      <c r="B103" s="28"/>
      <c r="C103" s="28"/>
      <c r="D103" s="30"/>
      <c r="E103" s="25">
        <f t="shared" si="19"/>
        <v>0</v>
      </c>
      <c r="F103" s="46"/>
      <c r="G103" s="30"/>
      <c r="H103" s="57">
        <f t="shared" si="20"/>
        <v>0</v>
      </c>
      <c r="I103" s="69">
        <f t="shared" si="16"/>
        <v>0</v>
      </c>
    </row>
    <row r="104" spans="1:9" ht="15">
      <c r="A104" s="28" t="s">
        <v>95</v>
      </c>
      <c r="B104" s="28"/>
      <c r="C104" s="28"/>
      <c r="D104" s="80">
        <v>148000</v>
      </c>
      <c r="E104" s="25">
        <f t="shared" si="19"/>
        <v>148000</v>
      </c>
      <c r="F104" s="46"/>
      <c r="G104" s="30"/>
      <c r="H104" s="57">
        <f t="shared" si="20"/>
        <v>0</v>
      </c>
      <c r="I104" s="69">
        <f t="shared" si="16"/>
        <v>148000</v>
      </c>
    </row>
    <row r="105" spans="1:9" ht="15">
      <c r="A105" s="28" t="s">
        <v>96</v>
      </c>
      <c r="B105" s="28"/>
      <c r="C105" s="28"/>
      <c r="D105" s="80">
        <v>20000</v>
      </c>
      <c r="E105" s="25">
        <f t="shared" si="19"/>
        <v>20000</v>
      </c>
      <c r="F105" s="46"/>
      <c r="G105" s="30"/>
      <c r="H105" s="57">
        <f t="shared" si="20"/>
        <v>0</v>
      </c>
      <c r="I105" s="69">
        <f t="shared" si="16"/>
        <v>20000</v>
      </c>
    </row>
    <row r="106" spans="1:9" ht="15">
      <c r="A106" s="28" t="s">
        <v>97</v>
      </c>
      <c r="B106" s="28"/>
      <c r="C106" s="28"/>
      <c r="D106" s="30"/>
      <c r="E106" s="25">
        <f t="shared" si="19"/>
        <v>0</v>
      </c>
      <c r="F106" s="46"/>
      <c r="G106" s="30"/>
      <c r="H106" s="57">
        <f>F106+G106</f>
        <v>0</v>
      </c>
      <c r="I106" s="69">
        <f t="shared" si="16"/>
        <v>0</v>
      </c>
    </row>
    <row r="107" spans="1:9" ht="15">
      <c r="A107" s="28" t="s">
        <v>98</v>
      </c>
      <c r="B107" s="28"/>
      <c r="C107" s="28"/>
      <c r="D107" s="80">
        <v>2500</v>
      </c>
      <c r="E107" s="25">
        <f t="shared" si="19"/>
        <v>2500</v>
      </c>
      <c r="F107" s="46"/>
      <c r="G107" s="30"/>
      <c r="H107" s="57">
        <f t="shared" si="20"/>
        <v>0</v>
      </c>
      <c r="I107" s="69">
        <f t="shared" si="16"/>
        <v>2500</v>
      </c>
    </row>
    <row r="108" spans="1:9" ht="15">
      <c r="A108" s="28" t="s">
        <v>99</v>
      </c>
      <c r="B108" s="28"/>
      <c r="C108" s="81">
        <f>1600+800+800+800+800</f>
        <v>4800</v>
      </c>
      <c r="D108" s="31"/>
      <c r="E108" s="25">
        <f t="shared" si="19"/>
        <v>4800</v>
      </c>
      <c r="F108" s="46"/>
      <c r="G108" s="30"/>
      <c r="H108" s="57">
        <f t="shared" si="20"/>
        <v>0</v>
      </c>
      <c r="I108" s="69">
        <f t="shared" si="16"/>
        <v>4800</v>
      </c>
    </row>
    <row r="109" spans="1:9" ht="15">
      <c r="A109" s="28" t="s">
        <v>100</v>
      </c>
      <c r="B109" s="28"/>
      <c r="C109" s="28"/>
      <c r="D109" s="30"/>
      <c r="E109" s="25">
        <f t="shared" si="19"/>
        <v>0</v>
      </c>
      <c r="F109" s="46"/>
      <c r="G109" s="30"/>
      <c r="H109" s="57">
        <f t="shared" si="20"/>
        <v>0</v>
      </c>
      <c r="I109" s="69">
        <f t="shared" si="16"/>
        <v>0</v>
      </c>
    </row>
    <row r="110" spans="1:9" ht="15">
      <c r="A110" s="28" t="s">
        <v>101</v>
      </c>
      <c r="B110" s="28"/>
      <c r="C110" s="28"/>
      <c r="D110" s="30"/>
      <c r="E110" s="25">
        <f t="shared" si="19"/>
        <v>0</v>
      </c>
      <c r="F110" s="46"/>
      <c r="G110" s="30"/>
      <c r="H110" s="57">
        <f t="shared" si="20"/>
        <v>0</v>
      </c>
      <c r="I110" s="69">
        <f t="shared" si="16"/>
        <v>0</v>
      </c>
    </row>
    <row r="111" spans="1:9" ht="15">
      <c r="A111" s="28" t="s">
        <v>102</v>
      </c>
      <c r="B111" s="28"/>
      <c r="C111" s="28"/>
      <c r="D111" s="30"/>
      <c r="E111" s="25">
        <f t="shared" si="19"/>
        <v>0</v>
      </c>
      <c r="F111" s="46"/>
      <c r="G111" s="30"/>
      <c r="H111" s="57">
        <f t="shared" si="20"/>
        <v>0</v>
      </c>
      <c r="I111" s="69">
        <f t="shared" si="16"/>
        <v>0</v>
      </c>
    </row>
    <row r="112" spans="1:9" ht="15">
      <c r="A112" s="28" t="s">
        <v>103</v>
      </c>
      <c r="B112" s="28"/>
      <c r="C112" s="28"/>
      <c r="D112" s="80">
        <f>(3668.5*11)+(7999.92)</f>
        <v>48353.42</v>
      </c>
      <c r="E112" s="25">
        <f t="shared" si="19"/>
        <v>48353.42</v>
      </c>
      <c r="F112" s="46"/>
      <c r="G112" s="30"/>
      <c r="H112" s="57">
        <f t="shared" si="20"/>
        <v>0</v>
      </c>
      <c r="I112" s="69">
        <f t="shared" si="16"/>
        <v>48353.42</v>
      </c>
    </row>
    <row r="113" spans="1:9" ht="15">
      <c r="A113" s="28" t="s">
        <v>104</v>
      </c>
      <c r="B113" s="28"/>
      <c r="C113" s="28"/>
      <c r="D113" s="30"/>
      <c r="E113" s="25">
        <f t="shared" si="19"/>
        <v>0</v>
      </c>
      <c r="F113" s="46"/>
      <c r="G113" s="30"/>
      <c r="H113" s="57">
        <f t="shared" si="20"/>
        <v>0</v>
      </c>
      <c r="I113" s="69">
        <f t="shared" si="16"/>
        <v>0</v>
      </c>
    </row>
    <row r="114" spans="1:9" ht="15">
      <c r="A114" s="28" t="s">
        <v>130</v>
      </c>
      <c r="B114" s="28"/>
      <c r="C114" s="28"/>
      <c r="D114" s="31"/>
      <c r="E114" s="25">
        <f t="shared" si="19"/>
        <v>0</v>
      </c>
      <c r="F114" s="46"/>
      <c r="G114" s="30"/>
      <c r="H114" s="57">
        <f t="shared" si="20"/>
        <v>0</v>
      </c>
      <c r="I114" s="69">
        <f t="shared" si="16"/>
        <v>0</v>
      </c>
    </row>
    <row r="115" spans="1:9" ht="15">
      <c r="A115" s="28" t="s">
        <v>105</v>
      </c>
      <c r="B115" s="28"/>
      <c r="C115" s="28"/>
      <c r="D115" s="30"/>
      <c r="E115" s="25">
        <f t="shared" si="19"/>
        <v>0</v>
      </c>
      <c r="F115" s="46"/>
      <c r="G115" s="55"/>
      <c r="H115" s="57">
        <f t="shared" si="20"/>
        <v>0</v>
      </c>
      <c r="I115" s="69">
        <f t="shared" si="16"/>
        <v>0</v>
      </c>
    </row>
    <row r="116" spans="1:9" ht="15">
      <c r="A116" s="28" t="s">
        <v>106</v>
      </c>
      <c r="B116" s="28"/>
      <c r="C116" s="28"/>
      <c r="D116" s="80">
        <v>2500</v>
      </c>
      <c r="E116" s="25">
        <f t="shared" si="19"/>
        <v>2500</v>
      </c>
      <c r="F116" s="46"/>
      <c r="G116" s="30"/>
      <c r="H116" s="57">
        <f t="shared" si="20"/>
        <v>0</v>
      </c>
      <c r="I116" s="69">
        <f t="shared" si="16"/>
        <v>2500</v>
      </c>
    </row>
    <row r="117" spans="1:9" ht="15">
      <c r="A117" s="28" t="s">
        <v>107</v>
      </c>
      <c r="B117" s="28"/>
      <c r="C117" s="28"/>
      <c r="D117" s="30"/>
      <c r="E117" s="25">
        <f t="shared" si="19"/>
        <v>0</v>
      </c>
      <c r="F117" s="46"/>
      <c r="G117" s="30"/>
      <c r="H117" s="57">
        <f t="shared" si="20"/>
        <v>0</v>
      </c>
      <c r="I117" s="69">
        <f t="shared" si="16"/>
        <v>0</v>
      </c>
    </row>
    <row r="118" spans="1:9" ht="15">
      <c r="A118" s="28" t="s">
        <v>108</v>
      </c>
      <c r="B118" s="28"/>
      <c r="C118" s="28"/>
      <c r="D118" s="30"/>
      <c r="E118" s="25">
        <f t="shared" si="19"/>
        <v>0</v>
      </c>
      <c r="F118" s="46"/>
      <c r="G118" s="30"/>
      <c r="H118" s="57">
        <f t="shared" si="20"/>
        <v>0</v>
      </c>
      <c r="I118" s="69">
        <f t="shared" si="16"/>
        <v>0</v>
      </c>
    </row>
    <row r="119" spans="1:9" ht="15">
      <c r="A119" s="28" t="s">
        <v>109</v>
      </c>
      <c r="B119" s="28"/>
      <c r="C119" s="28"/>
      <c r="D119" s="80">
        <v>20000</v>
      </c>
      <c r="E119" s="25">
        <f t="shared" si="19"/>
        <v>20000</v>
      </c>
      <c r="F119" s="46"/>
      <c r="G119" s="30"/>
      <c r="H119" s="57">
        <f>F119+G119</f>
        <v>0</v>
      </c>
      <c r="I119" s="69">
        <f t="shared" si="16"/>
        <v>20000</v>
      </c>
    </row>
    <row r="120" spans="1:9" ht="15">
      <c r="A120" s="28" t="s">
        <v>110</v>
      </c>
      <c r="B120" s="28"/>
      <c r="C120" s="28"/>
      <c r="D120" s="30"/>
      <c r="E120" s="25">
        <f t="shared" si="19"/>
        <v>0</v>
      </c>
      <c r="F120" s="46"/>
      <c r="G120" s="30"/>
      <c r="H120" s="57">
        <f t="shared" si="20"/>
        <v>0</v>
      </c>
      <c r="I120" s="69">
        <f t="shared" si="16"/>
        <v>0</v>
      </c>
    </row>
    <row r="121" spans="1:9" ht="15">
      <c r="A121" s="28" t="s">
        <v>111</v>
      </c>
      <c r="B121" s="28"/>
      <c r="C121" s="28"/>
      <c r="D121" s="30"/>
      <c r="E121" s="25">
        <f>C121+D121</f>
        <v>0</v>
      </c>
      <c r="F121" s="46"/>
      <c r="G121" s="30"/>
      <c r="H121" s="57">
        <f t="shared" si="20"/>
        <v>0</v>
      </c>
      <c r="I121" s="69">
        <f t="shared" si="16"/>
        <v>0</v>
      </c>
    </row>
    <row r="122" spans="1:9" ht="15">
      <c r="A122" s="28" t="s">
        <v>112</v>
      </c>
      <c r="B122" s="28"/>
      <c r="C122" s="28"/>
      <c r="D122" s="30"/>
      <c r="E122" s="25">
        <f t="shared" si="19"/>
        <v>0</v>
      </c>
      <c r="F122" s="46"/>
      <c r="G122" s="30"/>
      <c r="H122" s="57">
        <f t="shared" si="20"/>
        <v>0</v>
      </c>
      <c r="I122" s="69">
        <f t="shared" si="16"/>
        <v>0</v>
      </c>
    </row>
    <row r="123" spans="1:9" ht="15">
      <c r="A123" s="28" t="s">
        <v>113</v>
      </c>
      <c r="B123" s="28"/>
      <c r="C123" s="28"/>
      <c r="D123" s="80">
        <v>100000</v>
      </c>
      <c r="E123" s="25">
        <f t="shared" si="19"/>
        <v>100000</v>
      </c>
      <c r="F123" s="46"/>
      <c r="G123" s="30"/>
      <c r="H123" s="57">
        <f t="shared" si="20"/>
        <v>0</v>
      </c>
      <c r="I123" s="69">
        <f t="shared" si="16"/>
        <v>100000</v>
      </c>
    </row>
    <row r="124" spans="1:9" ht="15">
      <c r="A124" s="28" t="s">
        <v>114</v>
      </c>
      <c r="B124" s="28"/>
      <c r="C124" s="28"/>
      <c r="D124" s="80">
        <f>77376.15-15000</f>
        <v>62376.149999999994</v>
      </c>
      <c r="E124" s="25">
        <f t="shared" si="19"/>
        <v>62376.149999999994</v>
      </c>
      <c r="F124" s="46"/>
      <c r="G124" s="30"/>
      <c r="H124" s="57">
        <f t="shared" si="20"/>
        <v>0</v>
      </c>
      <c r="I124" s="69">
        <f t="shared" si="16"/>
        <v>62376.149999999994</v>
      </c>
    </row>
    <row r="125" spans="1:9" ht="15">
      <c r="A125" s="28" t="s">
        <v>115</v>
      </c>
      <c r="B125" s="28"/>
      <c r="C125" s="28"/>
      <c r="D125" s="31"/>
      <c r="E125" s="25">
        <f t="shared" si="19"/>
        <v>0</v>
      </c>
      <c r="F125" s="46"/>
      <c r="G125" s="30"/>
      <c r="H125" s="57">
        <f t="shared" si="20"/>
        <v>0</v>
      </c>
      <c r="I125" s="69">
        <f t="shared" si="16"/>
        <v>0</v>
      </c>
    </row>
    <row r="126" spans="1:9" ht="15">
      <c r="A126" s="2" t="s">
        <v>117</v>
      </c>
      <c r="B126" s="2"/>
      <c r="C126" s="6">
        <f aca="true" t="shared" si="21" ref="C126:I126">C127+C128</f>
        <v>0</v>
      </c>
      <c r="D126" s="19">
        <f t="shared" si="21"/>
        <v>0</v>
      </c>
      <c r="E126" s="26">
        <f t="shared" si="21"/>
        <v>0</v>
      </c>
      <c r="F126" s="38">
        <f t="shared" si="21"/>
        <v>0</v>
      </c>
      <c r="G126" s="19">
        <f t="shared" si="21"/>
        <v>0</v>
      </c>
      <c r="H126" s="26">
        <f t="shared" si="21"/>
        <v>0</v>
      </c>
      <c r="I126" s="38">
        <f t="shared" si="21"/>
        <v>0</v>
      </c>
    </row>
    <row r="127" spans="1:9" ht="15">
      <c r="A127" s="28" t="s">
        <v>118</v>
      </c>
      <c r="B127" s="28"/>
      <c r="C127" s="28"/>
      <c r="D127" s="30"/>
      <c r="E127" s="22"/>
      <c r="F127" s="46"/>
      <c r="G127" s="30"/>
      <c r="H127" s="57">
        <f>F127+G127</f>
        <v>0</v>
      </c>
      <c r="I127" s="69">
        <f>B127+E127+H127</f>
        <v>0</v>
      </c>
    </row>
    <row r="128" spans="1:9" ht="15">
      <c r="A128" s="28" t="s">
        <v>119</v>
      </c>
      <c r="B128" s="28"/>
      <c r="C128" s="28"/>
      <c r="D128" s="30"/>
      <c r="E128" s="22"/>
      <c r="F128" s="46"/>
      <c r="G128" s="30"/>
      <c r="H128" s="57">
        <f>F128+G128</f>
        <v>0</v>
      </c>
      <c r="I128" s="69">
        <f>B128+E128+H128</f>
        <v>0</v>
      </c>
    </row>
    <row r="129" spans="1:9" ht="15">
      <c r="A129" s="2" t="s">
        <v>152</v>
      </c>
      <c r="B129" s="2"/>
      <c r="C129" s="6">
        <f aca="true" t="shared" si="22" ref="C129:H129">C130+C131</f>
        <v>0</v>
      </c>
      <c r="D129" s="19">
        <f t="shared" si="22"/>
        <v>30000</v>
      </c>
      <c r="E129" s="26">
        <f t="shared" si="22"/>
        <v>0</v>
      </c>
      <c r="F129" s="38">
        <f t="shared" si="22"/>
        <v>0</v>
      </c>
      <c r="G129" s="19">
        <f t="shared" si="22"/>
        <v>0</v>
      </c>
      <c r="H129" s="26">
        <f t="shared" si="22"/>
        <v>0</v>
      </c>
      <c r="I129" s="36">
        <f>(I130+I131)</f>
        <v>0</v>
      </c>
    </row>
    <row r="130" spans="1:9" ht="15">
      <c r="A130" s="28" t="s">
        <v>121</v>
      </c>
      <c r="B130" s="28"/>
      <c r="C130" s="28"/>
      <c r="D130" s="80">
        <v>30000</v>
      </c>
      <c r="E130" s="22"/>
      <c r="F130" s="46"/>
      <c r="G130" s="30"/>
      <c r="H130" s="57">
        <f>F130+G130</f>
        <v>0</v>
      </c>
      <c r="I130" s="69">
        <f>B130+E130+H130</f>
        <v>0</v>
      </c>
    </row>
    <row r="131" spans="1:9" ht="15">
      <c r="A131" s="28" t="s">
        <v>120</v>
      </c>
      <c r="B131" s="28"/>
      <c r="C131" s="28"/>
      <c r="D131" s="30"/>
      <c r="E131" s="22"/>
      <c r="F131" s="46"/>
      <c r="G131" s="30"/>
      <c r="H131" s="57">
        <f>F131+G131</f>
        <v>0</v>
      </c>
      <c r="I131" s="69">
        <f>B131+E131+H131</f>
        <v>0</v>
      </c>
    </row>
    <row r="132" spans="1:9" ht="15">
      <c r="A132" s="2" t="s">
        <v>122</v>
      </c>
      <c r="B132" s="2"/>
      <c r="C132" s="6">
        <f aca="true" t="shared" si="23" ref="C132:H132">C133+C134+C135</f>
        <v>10000</v>
      </c>
      <c r="D132" s="19">
        <f t="shared" si="23"/>
        <v>6000</v>
      </c>
      <c r="E132" s="26">
        <f t="shared" si="23"/>
        <v>16000</v>
      </c>
      <c r="F132" s="38">
        <f t="shared" si="23"/>
        <v>0</v>
      </c>
      <c r="G132" s="19">
        <f t="shared" si="23"/>
        <v>0</v>
      </c>
      <c r="H132" s="26">
        <f t="shared" si="23"/>
        <v>0</v>
      </c>
      <c r="I132" s="36">
        <f>(I133+I134+I135)</f>
        <v>16000</v>
      </c>
    </row>
    <row r="133" spans="1:9" ht="15">
      <c r="A133" s="28" t="s">
        <v>123</v>
      </c>
      <c r="B133" s="28"/>
      <c r="C133" s="81">
        <v>10000</v>
      </c>
      <c r="D133" s="31"/>
      <c r="E133" s="25">
        <f>C133+D133</f>
        <v>10000</v>
      </c>
      <c r="F133" s="46"/>
      <c r="G133" s="30"/>
      <c r="H133" s="57">
        <f>F133+G133</f>
        <v>0</v>
      </c>
      <c r="I133" s="69">
        <f>B133+E133+H133</f>
        <v>10000</v>
      </c>
    </row>
    <row r="134" spans="1:9" ht="15">
      <c r="A134" s="62" t="s">
        <v>124</v>
      </c>
      <c r="B134" s="62"/>
      <c r="C134" s="62"/>
      <c r="D134" s="83">
        <f>0.2*30000</f>
        <v>6000</v>
      </c>
      <c r="E134" s="64">
        <f>C134+D134</f>
        <v>6000</v>
      </c>
      <c r="F134" s="65"/>
      <c r="G134" s="63"/>
      <c r="H134" s="66">
        <f>F134+G134</f>
        <v>0</v>
      </c>
      <c r="I134" s="90">
        <f>B134+E134+H134</f>
        <v>6000</v>
      </c>
    </row>
    <row r="135" spans="1:9" ht="15">
      <c r="A135" s="28" t="s">
        <v>150</v>
      </c>
      <c r="B135" s="28"/>
      <c r="C135" s="28"/>
      <c r="D135" s="75"/>
      <c r="E135" s="25">
        <f>C135+D135</f>
        <v>0</v>
      </c>
      <c r="F135" s="46"/>
      <c r="G135" s="75"/>
      <c r="H135" s="57">
        <f>F135+G135</f>
        <v>0</v>
      </c>
      <c r="I135" s="69">
        <f>B135+E135+H135</f>
        <v>0</v>
      </c>
    </row>
    <row r="136" ht="15">
      <c r="D136" s="1"/>
    </row>
    <row r="137" spans="2:9" ht="15">
      <c r="B137" s="104" t="s">
        <v>149</v>
      </c>
      <c r="C137" s="105"/>
      <c r="D137" s="105"/>
      <c r="E137" s="105"/>
      <c r="F137" s="105"/>
      <c r="G137" s="105"/>
      <c r="H137" s="106"/>
      <c r="I137" s="112" t="s">
        <v>151</v>
      </c>
    </row>
    <row r="138" spans="2:9" ht="15">
      <c r="B138" s="78" t="s">
        <v>155</v>
      </c>
      <c r="C138" s="110" t="s">
        <v>125</v>
      </c>
      <c r="D138" s="110"/>
      <c r="E138" s="114"/>
      <c r="F138" s="110" t="s">
        <v>141</v>
      </c>
      <c r="G138" s="110"/>
      <c r="H138" s="114"/>
      <c r="I138" s="113"/>
    </row>
    <row r="139" spans="1:9" ht="15">
      <c r="A139" s="8" t="s">
        <v>126</v>
      </c>
      <c r="B139" s="9">
        <f aca="true" t="shared" si="24" ref="B139:I139">B141</f>
        <v>0</v>
      </c>
      <c r="C139" s="9">
        <f t="shared" si="24"/>
        <v>0</v>
      </c>
      <c r="D139" s="16">
        <f>D141</f>
        <v>374995</v>
      </c>
      <c r="E139" s="21">
        <f>E141</f>
        <v>374995</v>
      </c>
      <c r="F139" s="50">
        <f t="shared" si="24"/>
        <v>0</v>
      </c>
      <c r="G139" s="52">
        <f t="shared" si="24"/>
        <v>0</v>
      </c>
      <c r="H139" s="53">
        <f t="shared" si="24"/>
        <v>0</v>
      </c>
      <c r="I139" s="50">
        <f t="shared" si="24"/>
        <v>374995</v>
      </c>
    </row>
    <row r="140" spans="1:9" ht="15">
      <c r="A140" s="10" t="s">
        <v>127</v>
      </c>
      <c r="B140" s="10"/>
      <c r="E140" s="22"/>
      <c r="F140" s="46"/>
      <c r="G140" s="30"/>
      <c r="H140" s="22"/>
      <c r="I140" s="46"/>
    </row>
    <row r="141" spans="1:9" ht="15">
      <c r="A141" s="11" t="s">
        <v>131</v>
      </c>
      <c r="B141" s="12">
        <f aca="true" t="shared" si="25" ref="B141:I141">B142+B154</f>
        <v>0</v>
      </c>
      <c r="C141" s="12">
        <f t="shared" si="25"/>
        <v>0</v>
      </c>
      <c r="D141" s="35">
        <f t="shared" si="25"/>
        <v>374995</v>
      </c>
      <c r="E141" s="39">
        <f>E142+E154</f>
        <v>374995</v>
      </c>
      <c r="F141" s="51">
        <f t="shared" si="25"/>
        <v>0</v>
      </c>
      <c r="G141" s="35">
        <f t="shared" si="25"/>
        <v>0</v>
      </c>
      <c r="H141" s="39">
        <f t="shared" si="25"/>
        <v>0</v>
      </c>
      <c r="I141" s="68">
        <f t="shared" si="25"/>
        <v>374995</v>
      </c>
    </row>
    <row r="142" spans="1:9" ht="15">
      <c r="A142" s="3" t="s">
        <v>132</v>
      </c>
      <c r="B142" s="18">
        <f aca="true" t="shared" si="26" ref="B142:I142">SUM(B144:B153)</f>
        <v>0</v>
      </c>
      <c r="C142" s="18">
        <f t="shared" si="26"/>
        <v>0</v>
      </c>
      <c r="D142" s="18">
        <f t="shared" si="26"/>
        <v>324995</v>
      </c>
      <c r="E142" s="18">
        <f t="shared" si="26"/>
        <v>324995</v>
      </c>
      <c r="F142" s="18">
        <f t="shared" si="26"/>
        <v>0</v>
      </c>
      <c r="G142" s="18">
        <f t="shared" si="26"/>
        <v>0</v>
      </c>
      <c r="H142" s="18">
        <f t="shared" si="26"/>
        <v>0</v>
      </c>
      <c r="I142" s="18">
        <f t="shared" si="26"/>
        <v>324995</v>
      </c>
    </row>
    <row r="143" spans="1:9" s="34" customFormat="1" ht="15">
      <c r="A143" s="13" t="s">
        <v>147</v>
      </c>
      <c r="B143" s="86"/>
      <c r="C143" s="37"/>
      <c r="D143" s="44"/>
      <c r="E143" s="40"/>
      <c r="F143" s="47"/>
      <c r="G143" s="45"/>
      <c r="H143" s="54">
        <f>F143+G143</f>
        <v>0</v>
      </c>
      <c r="I143" s="67">
        <f>B143+E143+H143</f>
        <v>0</v>
      </c>
    </row>
    <row r="144" spans="1:9" ht="15">
      <c r="A144" s="13" t="s">
        <v>136</v>
      </c>
      <c r="B144" s="86"/>
      <c r="C144" s="71"/>
      <c r="D144" s="45"/>
      <c r="E144" s="27">
        <f aca="true" t="shared" si="27" ref="E144:E153">C144+D144</f>
        <v>0</v>
      </c>
      <c r="F144" s="48"/>
      <c r="G144" s="30"/>
      <c r="H144" s="54">
        <f aca="true" t="shared" si="28" ref="H144:H153">F144+G144</f>
        <v>0</v>
      </c>
      <c r="I144" s="67">
        <f aca="true" t="shared" si="29" ref="I144:I155">B144+E144+H144</f>
        <v>0</v>
      </c>
    </row>
    <row r="145" spans="1:9" ht="15">
      <c r="A145" s="13" t="s">
        <v>144</v>
      </c>
      <c r="B145" s="86"/>
      <c r="C145" s="71"/>
      <c r="D145" s="45"/>
      <c r="E145" s="27">
        <f t="shared" si="27"/>
        <v>0</v>
      </c>
      <c r="F145" s="47"/>
      <c r="G145" s="30"/>
      <c r="H145" s="54">
        <f t="shared" si="28"/>
        <v>0</v>
      </c>
      <c r="I145" s="67">
        <f t="shared" si="29"/>
        <v>0</v>
      </c>
    </row>
    <row r="146" spans="1:9" ht="15">
      <c r="A146" t="s">
        <v>146</v>
      </c>
      <c r="B146" s="28"/>
      <c r="C146" s="29"/>
      <c r="D146" s="30"/>
      <c r="E146" s="27"/>
      <c r="F146" s="49"/>
      <c r="G146" s="30"/>
      <c r="H146" s="54">
        <f t="shared" si="28"/>
        <v>0</v>
      </c>
      <c r="I146" s="67">
        <f t="shared" si="29"/>
        <v>0</v>
      </c>
    </row>
    <row r="147" spans="1:9" ht="15">
      <c r="A147" t="s">
        <v>134</v>
      </c>
      <c r="B147" s="28"/>
      <c r="C147" s="73"/>
      <c r="D147" s="80">
        <v>25000</v>
      </c>
      <c r="E147" s="27">
        <f t="shared" si="27"/>
        <v>25000</v>
      </c>
      <c r="F147" s="46"/>
      <c r="G147" s="30"/>
      <c r="H147" s="54">
        <f t="shared" si="28"/>
        <v>0</v>
      </c>
      <c r="I147" s="67">
        <f t="shared" si="29"/>
        <v>25000</v>
      </c>
    </row>
    <row r="148" spans="1:9" ht="15">
      <c r="A148" t="s">
        <v>145</v>
      </c>
      <c r="B148" s="28"/>
      <c r="C148" s="29"/>
      <c r="D148" s="30"/>
      <c r="E148" s="27"/>
      <c r="F148" s="49"/>
      <c r="G148" s="30"/>
      <c r="H148" s="54">
        <f t="shared" si="28"/>
        <v>0</v>
      </c>
      <c r="I148" s="67">
        <f t="shared" si="29"/>
        <v>0</v>
      </c>
    </row>
    <row r="149" spans="1:9" ht="15">
      <c r="A149" t="s">
        <v>135</v>
      </c>
      <c r="B149" s="28"/>
      <c r="C149" s="29"/>
      <c r="D149" s="80">
        <f>1795+4000+8000</f>
        <v>13795</v>
      </c>
      <c r="E149" s="27">
        <f t="shared" si="27"/>
        <v>13795</v>
      </c>
      <c r="F149" s="49"/>
      <c r="G149" s="30"/>
      <c r="H149" s="54">
        <f t="shared" si="28"/>
        <v>0</v>
      </c>
      <c r="I149" s="67">
        <f t="shared" si="29"/>
        <v>13795</v>
      </c>
    </row>
    <row r="150" spans="1:9" ht="15">
      <c r="A150" t="s">
        <v>139</v>
      </c>
      <c r="B150" s="28"/>
      <c r="C150" s="29"/>
      <c r="D150" s="30"/>
      <c r="E150" s="27">
        <f t="shared" si="27"/>
        <v>0</v>
      </c>
      <c r="F150" s="46"/>
      <c r="G150" s="30"/>
      <c r="H150" s="54">
        <f t="shared" si="28"/>
        <v>0</v>
      </c>
      <c r="I150" s="67">
        <f t="shared" si="29"/>
        <v>0</v>
      </c>
    </row>
    <row r="151" spans="1:9" ht="15">
      <c r="A151" t="s">
        <v>133</v>
      </c>
      <c r="B151" s="28"/>
      <c r="C151" s="29"/>
      <c r="D151" s="82">
        <f>10000+35000+3200+80000</f>
        <v>128200</v>
      </c>
      <c r="E151" s="27">
        <f t="shared" si="27"/>
        <v>128200</v>
      </c>
      <c r="F151" s="49"/>
      <c r="G151" s="30"/>
      <c r="H151" s="54">
        <f t="shared" si="28"/>
        <v>0</v>
      </c>
      <c r="I151" s="67">
        <f t="shared" si="29"/>
        <v>128200</v>
      </c>
    </row>
    <row r="152" spans="1:9" ht="15">
      <c r="A152" t="s">
        <v>154</v>
      </c>
      <c r="B152" s="28"/>
      <c r="C152" s="76"/>
      <c r="D152" s="83">
        <v>8000</v>
      </c>
      <c r="E152" s="27">
        <f t="shared" si="27"/>
        <v>8000</v>
      </c>
      <c r="F152" s="61"/>
      <c r="G152" s="30"/>
      <c r="H152" s="54">
        <f t="shared" si="28"/>
        <v>0</v>
      </c>
      <c r="I152" s="67">
        <f t="shared" si="29"/>
        <v>8000</v>
      </c>
    </row>
    <row r="153" spans="1:9" ht="15">
      <c r="A153" t="s">
        <v>156</v>
      </c>
      <c r="B153" s="62"/>
      <c r="C153" s="76"/>
      <c r="D153" s="83">
        <v>150000</v>
      </c>
      <c r="E153" s="27">
        <f t="shared" si="27"/>
        <v>150000</v>
      </c>
      <c r="F153" s="61"/>
      <c r="G153" s="30"/>
      <c r="H153" s="54">
        <f t="shared" si="28"/>
        <v>0</v>
      </c>
      <c r="I153" s="67">
        <f t="shared" si="29"/>
        <v>150000</v>
      </c>
    </row>
    <row r="154" spans="1:9" ht="15">
      <c r="A154" s="41" t="s">
        <v>138</v>
      </c>
      <c r="B154" s="42">
        <f aca="true" t="shared" si="30" ref="B154:I154">B155</f>
        <v>0</v>
      </c>
      <c r="C154" s="42">
        <f t="shared" si="30"/>
        <v>0</v>
      </c>
      <c r="D154" s="43">
        <f t="shared" si="30"/>
        <v>50000</v>
      </c>
      <c r="E154" s="26">
        <f t="shared" si="30"/>
        <v>50000</v>
      </c>
      <c r="F154" s="38">
        <f t="shared" si="30"/>
        <v>0</v>
      </c>
      <c r="G154" s="19">
        <f t="shared" si="30"/>
        <v>0</v>
      </c>
      <c r="H154" s="26">
        <f t="shared" si="30"/>
        <v>0</v>
      </c>
      <c r="I154" s="38">
        <f t="shared" si="30"/>
        <v>50000</v>
      </c>
    </row>
    <row r="155" spans="1:9" ht="15">
      <c r="A155" s="28" t="s">
        <v>137</v>
      </c>
      <c r="B155" s="28"/>
      <c r="C155" s="29"/>
      <c r="D155" s="84">
        <v>50000</v>
      </c>
      <c r="E155" s="25">
        <f>C155+D155</f>
        <v>50000</v>
      </c>
      <c r="F155" s="46"/>
      <c r="G155" s="30"/>
      <c r="H155" s="22"/>
      <c r="I155" s="67">
        <f t="shared" si="29"/>
        <v>50000</v>
      </c>
    </row>
  </sheetData>
  <sheetProtection/>
  <mergeCells count="9">
    <mergeCell ref="A1:I1"/>
    <mergeCell ref="B2:H2"/>
    <mergeCell ref="B137:H137"/>
    <mergeCell ref="I137:I138"/>
    <mergeCell ref="I2:I4"/>
    <mergeCell ref="C3:E3"/>
    <mergeCell ref="F3:H3"/>
    <mergeCell ref="C138:E138"/>
    <mergeCell ref="F138:H138"/>
  </mergeCells>
  <printOptions/>
  <pageMargins left="0.511811024" right="0.511811024" top="0.787401575" bottom="0.787401575" header="0.31496062" footer="0.31496062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IFAM</dc:creator>
  <cp:keywords/>
  <dc:description/>
  <cp:lastModifiedBy>Ana Maria Alves Pereira</cp:lastModifiedBy>
  <cp:lastPrinted>2014-01-31T23:01:20Z</cp:lastPrinted>
  <dcterms:created xsi:type="dcterms:W3CDTF">2013-01-14T12:52:01Z</dcterms:created>
  <dcterms:modified xsi:type="dcterms:W3CDTF">2014-05-29T16:37:08Z</dcterms:modified>
  <cp:category/>
  <cp:version/>
  <cp:contentType/>
  <cp:contentStatus/>
</cp:coreProperties>
</file>